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tmp" ContentType="image/png"/>
  <Default Extension="wmf" ContentType="image/x-wmf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2"/>
  <workbookPr/>
  <bookViews>
    <workbookView xWindow="0" yWindow="0" windowWidth="20730" windowHeight="11430"/>
  </bookViews>
  <sheets>
    <sheet name="THKL" sheetId="1" r:id="rId1"/>
    <sheet name="Sheet1" sheetId="2" r:id="rId2"/>
  </sheets>
  <calcPr calcId="144525" iterate="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13" i="1" l="1"/>
  <c r="F12" i="1"/>
  <c r="F11" i="1"/>
  <c r="F46" i="2" l="1"/>
  <c r="H46" i="2" s="1"/>
  <c r="I46" i="2" s="1"/>
  <c r="F47" i="2"/>
  <c r="H47" i="2" s="1"/>
  <c r="I47" i="2" s="1"/>
  <c r="F48" i="2"/>
  <c r="H48" i="2" s="1"/>
  <c r="I48" i="2" s="1"/>
  <c r="F49" i="2"/>
  <c r="H49" i="2" s="1"/>
  <c r="I49" i="2" s="1"/>
  <c r="I39" i="2" s="1"/>
  <c r="F45" i="2"/>
  <c r="H45" i="2" s="1"/>
  <c r="I45" i="2" s="1"/>
  <c r="H44" i="2"/>
  <c r="I44" i="2" s="1"/>
  <c r="H43" i="2"/>
  <c r="I43" i="2" s="1"/>
  <c r="H42" i="2"/>
  <c r="I42" i="2" s="1"/>
  <c r="H41" i="2"/>
  <c r="I41" i="2" s="1"/>
  <c r="H40" i="2"/>
  <c r="I40" i="2" s="1"/>
  <c r="H39" i="2" l="1"/>
  <c r="I54" i="2"/>
  <c r="I53" i="2"/>
  <c r="I51" i="2" s="1"/>
  <c r="H177" i="2"/>
  <c r="I177" i="2" s="1"/>
  <c r="H176" i="2"/>
  <c r="I176" i="2" s="1"/>
  <c r="H121" i="2"/>
  <c r="I121" i="2" s="1"/>
  <c r="H120" i="2"/>
  <c r="I120" i="2" s="1"/>
  <c r="I58" i="2"/>
  <c r="I57" i="2"/>
  <c r="I309" i="2"/>
  <c r="I56" i="2" l="1"/>
  <c r="H119" i="2"/>
  <c r="I119" i="2" s="1"/>
  <c r="H175" i="2"/>
  <c r="I175" i="2" s="1"/>
  <c r="I308" i="2"/>
  <c r="I307" i="2"/>
  <c r="D242" i="2"/>
  <c r="H242" i="2" s="1"/>
  <c r="I242" i="2" s="1"/>
  <c r="D241" i="2"/>
  <c r="H241" i="2" s="1"/>
  <c r="I241" i="2" s="1"/>
  <c r="I287" i="2"/>
  <c r="F304" i="2"/>
  <c r="H304" i="2" s="1"/>
  <c r="I304" i="2" s="1"/>
  <c r="F303" i="2"/>
  <c r="D303" i="2"/>
  <c r="H303" i="2" s="1"/>
  <c r="I303" i="2" s="1"/>
  <c r="D302" i="2"/>
  <c r="H302" i="2" s="1"/>
  <c r="I302" i="2" s="1"/>
  <c r="H301" i="2"/>
  <c r="I301" i="2" s="1"/>
  <c r="H299" i="2" s="1"/>
  <c r="I299" i="2" s="1"/>
  <c r="F297" i="2"/>
  <c r="H297" i="2" s="1"/>
  <c r="I297" i="2" s="1"/>
  <c r="F296" i="2"/>
  <c r="D296" i="2"/>
  <c r="H296" i="2" s="1"/>
  <c r="I296" i="2" s="1"/>
  <c r="D295" i="2"/>
  <c r="H295" i="2" s="1"/>
  <c r="I295" i="2" s="1"/>
  <c r="H294" i="2"/>
  <c r="I294" i="2" s="1"/>
  <c r="H292" i="2" s="1"/>
  <c r="I292" i="2" s="1"/>
  <c r="F291" i="2"/>
  <c r="H291" i="2" s="1"/>
  <c r="I291" i="2" s="1"/>
  <c r="F290" i="2"/>
  <c r="D290" i="2"/>
  <c r="H290" i="2" s="1"/>
  <c r="I290" i="2" s="1"/>
  <c r="D289" i="2"/>
  <c r="H289" i="2" s="1"/>
  <c r="I289" i="2" s="1"/>
  <c r="H288" i="2"/>
  <c r="I288" i="2" s="1"/>
  <c r="F286" i="2"/>
  <c r="H286" i="2" s="1"/>
  <c r="I286" i="2" s="1"/>
  <c r="F285" i="2"/>
  <c r="D285" i="2"/>
  <c r="D284" i="2"/>
  <c r="H284" i="2" s="1"/>
  <c r="I284" i="2" s="1"/>
  <c r="H283" i="2"/>
  <c r="I283" i="2" s="1"/>
  <c r="F280" i="2"/>
  <c r="D280" i="2"/>
  <c r="D279" i="2"/>
  <c r="H279" i="2" s="1"/>
  <c r="I279" i="2" s="1"/>
  <c r="H278" i="2"/>
  <c r="I278" i="2" s="1"/>
  <c r="F276" i="2"/>
  <c r="H276" i="2" s="1"/>
  <c r="I276" i="2" s="1"/>
  <c r="F275" i="2"/>
  <c r="D275" i="2"/>
  <c r="H275" i="2" s="1"/>
  <c r="I275" i="2" s="1"/>
  <c r="D274" i="2"/>
  <c r="H274" i="2" s="1"/>
  <c r="I274" i="2" s="1"/>
  <c r="H273" i="2"/>
  <c r="I273" i="2" s="1"/>
  <c r="F270" i="2"/>
  <c r="D270" i="2"/>
  <c r="F269" i="2"/>
  <c r="D269" i="2"/>
  <c r="H269" i="2" s="1"/>
  <c r="I269" i="2" s="1"/>
  <c r="D268" i="2"/>
  <c r="H268" i="2" s="1"/>
  <c r="I268" i="2" s="1"/>
  <c r="H267" i="2"/>
  <c r="I267" i="2" s="1"/>
  <c r="F264" i="2"/>
  <c r="D264" i="2"/>
  <c r="H264" i="2" s="1"/>
  <c r="I264" i="2" s="1"/>
  <c r="D263" i="2"/>
  <c r="H263" i="2" s="1"/>
  <c r="I263" i="2" s="1"/>
  <c r="H262" i="2"/>
  <c r="I262" i="2" s="1"/>
  <c r="F260" i="2"/>
  <c r="H260" i="2" s="1"/>
  <c r="I260" i="2" s="1"/>
  <c r="F259" i="2"/>
  <c r="D259" i="2"/>
  <c r="D258" i="2"/>
  <c r="H258" i="2" s="1"/>
  <c r="I258" i="2" s="1"/>
  <c r="H257" i="2"/>
  <c r="I257" i="2" s="1"/>
  <c r="F254" i="2"/>
  <c r="H254" i="2" s="1"/>
  <c r="I254" i="2" s="1"/>
  <c r="F253" i="2"/>
  <c r="D253" i="2"/>
  <c r="D252" i="2"/>
  <c r="H252" i="2" s="1"/>
  <c r="I252" i="2" s="1"/>
  <c r="H251" i="2"/>
  <c r="I251" i="2" s="1"/>
  <c r="F249" i="2"/>
  <c r="H249" i="2" s="1"/>
  <c r="I249" i="2" s="1"/>
  <c r="F248" i="2"/>
  <c r="D248" i="2"/>
  <c r="D247" i="2"/>
  <c r="H247" i="2" s="1"/>
  <c r="I247" i="2" s="1"/>
  <c r="H246" i="2"/>
  <c r="I246" i="2" s="1"/>
  <c r="F239" i="2"/>
  <c r="H239" i="2" s="1"/>
  <c r="I239" i="2" s="1"/>
  <c r="F238" i="2"/>
  <c r="D238" i="2"/>
  <c r="H238" i="2" s="1"/>
  <c r="I238" i="2" s="1"/>
  <c r="D237" i="2"/>
  <c r="H237" i="2" s="1"/>
  <c r="I237" i="2" s="1"/>
  <c r="H236" i="2"/>
  <c r="I236" i="2" s="1"/>
  <c r="H234" i="2" s="1"/>
  <c r="I234" i="2" s="1"/>
  <c r="F233" i="2"/>
  <c r="H233" i="2" s="1"/>
  <c r="I233" i="2" s="1"/>
  <c r="F232" i="2"/>
  <c r="D232" i="2"/>
  <c r="D231" i="2"/>
  <c r="H231" i="2" s="1"/>
  <c r="I231" i="2" s="1"/>
  <c r="H230" i="2"/>
  <c r="I230" i="2" s="1"/>
  <c r="F227" i="2"/>
  <c r="H227" i="2" s="1"/>
  <c r="I227" i="2" s="1"/>
  <c r="F226" i="2"/>
  <c r="D226" i="2"/>
  <c r="D225" i="2"/>
  <c r="H225" i="2" s="1"/>
  <c r="I225" i="2" s="1"/>
  <c r="H224" i="2"/>
  <c r="I224" i="2" s="1"/>
  <c r="F222" i="2"/>
  <c r="H222" i="2" s="1"/>
  <c r="I222" i="2" s="1"/>
  <c r="F221" i="2"/>
  <c r="D221" i="2"/>
  <c r="D220" i="2"/>
  <c r="H220" i="2" s="1"/>
  <c r="I220" i="2" s="1"/>
  <c r="H219" i="2"/>
  <c r="I219" i="2" s="1"/>
  <c r="F216" i="2"/>
  <c r="D216" i="2"/>
  <c r="D215" i="2"/>
  <c r="H215" i="2" s="1"/>
  <c r="I215" i="2" s="1"/>
  <c r="H214" i="2"/>
  <c r="I214" i="2" s="1"/>
  <c r="F212" i="2"/>
  <c r="H212" i="2" s="1"/>
  <c r="I212" i="2" s="1"/>
  <c r="F211" i="2"/>
  <c r="D211" i="2"/>
  <c r="H211" i="2" s="1"/>
  <c r="I211" i="2" s="1"/>
  <c r="D210" i="2"/>
  <c r="H210" i="2" s="1"/>
  <c r="I210" i="2" s="1"/>
  <c r="H209" i="2"/>
  <c r="I209" i="2" s="1"/>
  <c r="D206" i="2"/>
  <c r="F206" i="2"/>
  <c r="F205" i="2"/>
  <c r="D205" i="2"/>
  <c r="D204" i="2"/>
  <c r="H204" i="2" s="1"/>
  <c r="I204" i="2" s="1"/>
  <c r="H203" i="2"/>
  <c r="I203" i="2" s="1"/>
  <c r="D199" i="2"/>
  <c r="H199" i="2" s="1"/>
  <c r="I199" i="2" s="1"/>
  <c r="F200" i="2"/>
  <c r="D200" i="2"/>
  <c r="H198" i="2"/>
  <c r="I198" i="2" s="1"/>
  <c r="F196" i="2"/>
  <c r="H196" i="2" s="1"/>
  <c r="I196" i="2" s="1"/>
  <c r="F195" i="2"/>
  <c r="D195" i="2"/>
  <c r="D194" i="2"/>
  <c r="H194" i="2" s="1"/>
  <c r="I194" i="2" s="1"/>
  <c r="H193" i="2"/>
  <c r="I193" i="2" s="1"/>
  <c r="F190" i="2"/>
  <c r="H190" i="2" s="1"/>
  <c r="I190" i="2" s="1"/>
  <c r="F189" i="2"/>
  <c r="D189" i="2"/>
  <c r="H189" i="2" s="1"/>
  <c r="I189" i="2" s="1"/>
  <c r="D188" i="2"/>
  <c r="H188" i="2" s="1"/>
  <c r="I188" i="2" s="1"/>
  <c r="H187" i="2"/>
  <c r="I187" i="2" s="1"/>
  <c r="F185" i="2"/>
  <c r="H185" i="2" s="1"/>
  <c r="I185" i="2" s="1"/>
  <c r="F184" i="2"/>
  <c r="D184" i="2"/>
  <c r="H184" i="2" s="1"/>
  <c r="D183" i="2"/>
  <c r="H183" i="2" s="1"/>
  <c r="I183" i="2" s="1"/>
  <c r="H182" i="2"/>
  <c r="I182" i="2" s="1"/>
  <c r="H174" i="2"/>
  <c r="I174" i="2" s="1"/>
  <c r="F173" i="2"/>
  <c r="H173" i="2" s="1"/>
  <c r="I173" i="2" s="1"/>
  <c r="D172" i="2"/>
  <c r="H172" i="2" s="1"/>
  <c r="I172" i="2" s="1"/>
  <c r="H171" i="2"/>
  <c r="I171" i="2" s="1"/>
  <c r="F169" i="2"/>
  <c r="H169" i="2" s="1"/>
  <c r="I169" i="2" s="1"/>
  <c r="H168" i="2"/>
  <c r="I168" i="2" s="1"/>
  <c r="H167" i="2"/>
  <c r="I167" i="2" s="1"/>
  <c r="H165" i="2"/>
  <c r="I165" i="2" s="1"/>
  <c r="F164" i="2"/>
  <c r="H164" i="2" s="1"/>
  <c r="I164" i="2" s="1"/>
  <c r="D163" i="2"/>
  <c r="H163" i="2" s="1"/>
  <c r="I163" i="2" s="1"/>
  <c r="H162" i="2"/>
  <c r="I162" i="2" s="1"/>
  <c r="H161" i="2"/>
  <c r="I161" i="2" s="1"/>
  <c r="F160" i="2"/>
  <c r="H160" i="2" s="1"/>
  <c r="I160" i="2" s="1"/>
  <c r="D159" i="2"/>
  <c r="H159" i="2" s="1"/>
  <c r="I159" i="2" s="1"/>
  <c r="H158" i="2"/>
  <c r="I158" i="2" s="1"/>
  <c r="H156" i="2"/>
  <c r="I156" i="2" s="1"/>
  <c r="F155" i="2"/>
  <c r="H155" i="2" s="1"/>
  <c r="I155" i="2" s="1"/>
  <c r="D154" i="2"/>
  <c r="H154" i="2" s="1"/>
  <c r="I154" i="2" s="1"/>
  <c r="H153" i="2"/>
  <c r="I153" i="2" s="1"/>
  <c r="H152" i="2"/>
  <c r="I152" i="2" s="1"/>
  <c r="F151" i="2"/>
  <c r="H151" i="2" s="1"/>
  <c r="I151" i="2" s="1"/>
  <c r="D150" i="2"/>
  <c r="H150" i="2" s="1"/>
  <c r="I150" i="2" s="1"/>
  <c r="H149" i="2"/>
  <c r="I149" i="2" s="1"/>
  <c r="H147" i="2"/>
  <c r="I147" i="2" s="1"/>
  <c r="F146" i="2"/>
  <c r="H146" i="2" s="1"/>
  <c r="I146" i="2" s="1"/>
  <c r="D145" i="2"/>
  <c r="H145" i="2" s="1"/>
  <c r="I145" i="2" s="1"/>
  <c r="H144" i="2"/>
  <c r="I144" i="2" s="1"/>
  <c r="H143" i="2"/>
  <c r="I143" i="2" s="1"/>
  <c r="F142" i="2"/>
  <c r="H142" i="2" s="1"/>
  <c r="I142" i="2" s="1"/>
  <c r="D141" i="2"/>
  <c r="H141" i="2" s="1"/>
  <c r="I141" i="2" s="1"/>
  <c r="H140" i="2"/>
  <c r="I140" i="2" s="1"/>
  <c r="H138" i="2"/>
  <c r="I138" i="2" s="1"/>
  <c r="F137" i="2"/>
  <c r="H137" i="2" s="1"/>
  <c r="I137" i="2" s="1"/>
  <c r="D136" i="2"/>
  <c r="H136" i="2" s="1"/>
  <c r="I136" i="2" s="1"/>
  <c r="H135" i="2"/>
  <c r="I135" i="2" s="1"/>
  <c r="F134" i="2"/>
  <c r="H134" i="2" s="1"/>
  <c r="I134" i="2" s="1"/>
  <c r="D133" i="2"/>
  <c r="H133" i="2" s="1"/>
  <c r="I133" i="2" s="1"/>
  <c r="H132" i="2"/>
  <c r="I132" i="2" s="1"/>
  <c r="H130" i="2"/>
  <c r="I130" i="2" s="1"/>
  <c r="F129" i="2"/>
  <c r="H129" i="2" s="1"/>
  <c r="I129" i="2" s="1"/>
  <c r="D128" i="2"/>
  <c r="H128" i="2" s="1"/>
  <c r="I128" i="2" s="1"/>
  <c r="H127" i="2"/>
  <c r="I127" i="2" s="1"/>
  <c r="F126" i="2"/>
  <c r="H126" i="2" s="1"/>
  <c r="I126" i="2" s="1"/>
  <c r="D125" i="2"/>
  <c r="H125" i="2" s="1"/>
  <c r="I125" i="2" s="1"/>
  <c r="H124" i="2"/>
  <c r="I124" i="2" s="1"/>
  <c r="H118" i="2"/>
  <c r="I118" i="2" s="1"/>
  <c r="F117" i="2"/>
  <c r="H117" i="2" s="1"/>
  <c r="I117" i="2" s="1"/>
  <c r="D116" i="2"/>
  <c r="H116" i="2" s="1"/>
  <c r="I116" i="2" s="1"/>
  <c r="H115" i="2"/>
  <c r="I115" i="2" s="1"/>
  <c r="F113" i="2"/>
  <c r="H113" i="2" s="1"/>
  <c r="I113" i="2" s="1"/>
  <c r="H112" i="2"/>
  <c r="I112" i="2" s="1"/>
  <c r="H111" i="2"/>
  <c r="I111" i="2" s="1"/>
  <c r="H109" i="2"/>
  <c r="I109" i="2" s="1"/>
  <c r="F108" i="2"/>
  <c r="H108" i="2" s="1"/>
  <c r="I108" i="2" s="1"/>
  <c r="D107" i="2"/>
  <c r="H107" i="2" s="1"/>
  <c r="I107" i="2" s="1"/>
  <c r="H106" i="2"/>
  <c r="I106" i="2" s="1"/>
  <c r="H105" i="2"/>
  <c r="I105" i="2" s="1"/>
  <c r="F104" i="2"/>
  <c r="H104" i="2" s="1"/>
  <c r="I104" i="2" s="1"/>
  <c r="D103" i="2"/>
  <c r="H103" i="2" s="1"/>
  <c r="I103" i="2" s="1"/>
  <c r="H102" i="2"/>
  <c r="I102" i="2" s="1"/>
  <c r="H100" i="2"/>
  <c r="I100" i="2" s="1"/>
  <c r="F99" i="2"/>
  <c r="H99" i="2" s="1"/>
  <c r="I99" i="2" s="1"/>
  <c r="D98" i="2"/>
  <c r="H98" i="2" s="1"/>
  <c r="I98" i="2" s="1"/>
  <c r="H97" i="2"/>
  <c r="I97" i="2" s="1"/>
  <c r="H96" i="2"/>
  <c r="I96" i="2" s="1"/>
  <c r="F95" i="2"/>
  <c r="H95" i="2" s="1"/>
  <c r="I95" i="2" s="1"/>
  <c r="D94" i="2"/>
  <c r="H94" i="2" s="1"/>
  <c r="I94" i="2" s="1"/>
  <c r="H91" i="2"/>
  <c r="I91" i="2" s="1"/>
  <c r="F90" i="2"/>
  <c r="H90" i="2" s="1"/>
  <c r="I90" i="2" s="1"/>
  <c r="D89" i="2"/>
  <c r="H89" i="2" s="1"/>
  <c r="I89" i="2" s="1"/>
  <c r="F86" i="2"/>
  <c r="H86" i="2" s="1"/>
  <c r="I86" i="2" s="1"/>
  <c r="D85" i="2"/>
  <c r="H85" i="2" s="1"/>
  <c r="I85" i="2" s="1"/>
  <c r="H84" i="2"/>
  <c r="I84" i="2" s="1"/>
  <c r="H82" i="2"/>
  <c r="I82" i="2" s="1"/>
  <c r="H87" i="2"/>
  <c r="I87" i="2" s="1"/>
  <c r="H88" i="2"/>
  <c r="I88" i="2" s="1"/>
  <c r="H93" i="2"/>
  <c r="I93" i="2" s="1"/>
  <c r="H79" i="2"/>
  <c r="I79" i="2" s="1"/>
  <c r="H76" i="2"/>
  <c r="I76" i="2" s="1"/>
  <c r="F81" i="2"/>
  <c r="H81" i="2" s="1"/>
  <c r="I81" i="2" s="1"/>
  <c r="D80" i="2"/>
  <c r="H80" i="2" s="1"/>
  <c r="I80" i="2" s="1"/>
  <c r="F78" i="2"/>
  <c r="H78" i="2" s="1"/>
  <c r="I78" i="2" s="1"/>
  <c r="D77" i="2"/>
  <c r="H77" i="2" s="1"/>
  <c r="I77" i="2" s="1"/>
  <c r="H74" i="2"/>
  <c r="I74" i="2" s="1"/>
  <c r="H71" i="2"/>
  <c r="I71" i="2" s="1"/>
  <c r="F73" i="2"/>
  <c r="H73" i="2" s="1"/>
  <c r="I73" i="2" s="1"/>
  <c r="D72" i="2"/>
  <c r="H72" i="2" s="1"/>
  <c r="I72" i="2" s="1"/>
  <c r="F70" i="2"/>
  <c r="F65" i="2"/>
  <c r="H70" i="2"/>
  <c r="I70" i="2" s="1"/>
  <c r="D69" i="2"/>
  <c r="H69" i="2" s="1"/>
  <c r="I69" i="2" s="1"/>
  <c r="H68" i="2"/>
  <c r="I68" i="2" s="1"/>
  <c r="D65" i="2"/>
  <c r="H65" i="2"/>
  <c r="D64" i="2"/>
  <c r="H64" i="2" s="1"/>
  <c r="I64" i="2" s="1"/>
  <c r="H63" i="2"/>
  <c r="I63" i="2" s="1"/>
  <c r="H62" i="2"/>
  <c r="I62" i="2" s="1"/>
  <c r="H61" i="2"/>
  <c r="H200" i="2" l="1"/>
  <c r="I200" i="2" s="1"/>
  <c r="H253" i="2"/>
  <c r="I253" i="2" s="1"/>
  <c r="H216" i="2"/>
  <c r="I216" i="2" s="1"/>
  <c r="H207" i="2" s="1"/>
  <c r="I207" i="2" s="1"/>
  <c r="I306" i="2"/>
  <c r="H248" i="2"/>
  <c r="I248" i="2" s="1"/>
  <c r="H195" i="2"/>
  <c r="I195" i="2" s="1"/>
  <c r="H240" i="2"/>
  <c r="I240" i="2" s="1"/>
  <c r="H244" i="2"/>
  <c r="I244" i="2" s="1"/>
  <c r="H280" i="2"/>
  <c r="I280" i="2" s="1"/>
  <c r="H271" i="2" s="1"/>
  <c r="I271" i="2" s="1"/>
  <c r="H259" i="2"/>
  <c r="I259" i="2" s="1"/>
  <c r="H255" i="2" s="1"/>
  <c r="I255" i="2" s="1"/>
  <c r="H285" i="2"/>
  <c r="I285" i="2" s="1"/>
  <c r="H281" i="2" s="1"/>
  <c r="I281" i="2" s="1"/>
  <c r="H226" i="2"/>
  <c r="I226" i="2" s="1"/>
  <c r="H270" i="2"/>
  <c r="I270" i="2" s="1"/>
  <c r="H265" i="2" s="1"/>
  <c r="I265" i="2" s="1"/>
  <c r="H232" i="2"/>
  <c r="I232" i="2" s="1"/>
  <c r="H228" i="2" s="1"/>
  <c r="I228" i="2" s="1"/>
  <c r="H166" i="2"/>
  <c r="I166" i="2" s="1"/>
  <c r="H67" i="2"/>
  <c r="I67" i="2" s="1"/>
  <c r="H221" i="2"/>
  <c r="I221" i="2" s="1"/>
  <c r="H217" i="2" s="1"/>
  <c r="I217" i="2" s="1"/>
  <c r="H205" i="2"/>
  <c r="I205" i="2" s="1"/>
  <c r="H206" i="2"/>
  <c r="I206" i="2" s="1"/>
  <c r="H110" i="2"/>
  <c r="I110" i="2" s="1"/>
  <c r="I184" i="2"/>
  <c r="H180" i="2" s="1"/>
  <c r="I180" i="2" s="1"/>
  <c r="H92" i="2"/>
  <c r="I92" i="2" s="1"/>
  <c r="H114" i="2"/>
  <c r="I114" i="2" s="1"/>
  <c r="H170" i="2"/>
  <c r="I170" i="2" s="1"/>
  <c r="H101" i="2"/>
  <c r="I101" i="2" s="1"/>
  <c r="H83" i="2"/>
  <c r="I83" i="2" s="1"/>
  <c r="H131" i="2"/>
  <c r="I131" i="2" s="1"/>
  <c r="H139" i="2"/>
  <c r="I139" i="2" s="1"/>
  <c r="H75" i="2"/>
  <c r="I75" i="2" s="1"/>
  <c r="H157" i="2"/>
  <c r="I157" i="2" s="1"/>
  <c r="H123" i="2"/>
  <c r="I123" i="2" s="1"/>
  <c r="H148" i="2"/>
  <c r="I148" i="2" s="1"/>
  <c r="I65" i="2"/>
  <c r="I61" i="2"/>
  <c r="I59" i="2" s="1"/>
  <c r="H191" i="2" l="1"/>
  <c r="I191" i="2" s="1"/>
  <c r="H201" i="2"/>
  <c r="I201" i="2" s="1"/>
  <c r="I122" i="2"/>
  <c r="I66" i="2"/>
  <c r="H243" i="2"/>
  <c r="I243" i="2" s="1"/>
  <c r="F38" i="2"/>
  <c r="H38" i="2" s="1"/>
  <c r="I38" i="2" s="1"/>
  <c r="D37" i="2"/>
  <c r="F37" i="2"/>
  <c r="F35" i="2"/>
  <c r="H35" i="2" s="1"/>
  <c r="I35" i="2" s="1"/>
  <c r="F34" i="2"/>
  <c r="H34" i="2" s="1"/>
  <c r="I34" i="2" s="1"/>
  <c r="F33" i="2"/>
  <c r="H33" i="2" s="1"/>
  <c r="H32" i="2"/>
  <c r="I32" i="2" s="1"/>
  <c r="H31" i="2"/>
  <c r="I31" i="2" s="1"/>
  <c r="H30" i="2"/>
  <c r="I30" i="2" s="1"/>
  <c r="F28" i="2"/>
  <c r="H28" i="2" s="1"/>
  <c r="I28" i="2" s="1"/>
  <c r="F27" i="2"/>
  <c r="H27" i="2" s="1"/>
  <c r="I27" i="2" s="1"/>
  <c r="F26" i="2"/>
  <c r="H26" i="2" s="1"/>
  <c r="I26" i="2" s="1"/>
  <c r="F25" i="2"/>
  <c r="H25" i="2" s="1"/>
  <c r="I25" i="2" s="1"/>
  <c r="F24" i="2"/>
  <c r="H24" i="2" s="1"/>
  <c r="I24" i="2" s="1"/>
  <c r="F23" i="2"/>
  <c r="H23" i="2" s="1"/>
  <c r="I23" i="2" s="1"/>
  <c r="F22" i="2"/>
  <c r="H22" i="2" s="1"/>
  <c r="I22" i="2" s="1"/>
  <c r="F21" i="2"/>
  <c r="H21" i="2" s="1"/>
  <c r="I21" i="2" s="1"/>
  <c r="F20" i="2"/>
  <c r="H20" i="2" s="1"/>
  <c r="I20" i="2" s="1"/>
  <c r="F19" i="2"/>
  <c r="H19" i="2" s="1"/>
  <c r="I19" i="2" s="1"/>
  <c r="F18" i="2"/>
  <c r="H18" i="2" s="1"/>
  <c r="H16" i="2"/>
  <c r="I16" i="2" s="1"/>
  <c r="H15" i="2"/>
  <c r="I15" i="2" s="1"/>
  <c r="H14" i="2"/>
  <c r="I14" i="2" s="1"/>
  <c r="H13" i="2"/>
  <c r="I13" i="2" s="1"/>
  <c r="H12" i="2"/>
  <c r="I12" i="2" s="1"/>
  <c r="H11" i="2"/>
  <c r="I11" i="2" s="1"/>
  <c r="H9" i="2"/>
  <c r="I9" i="2" s="1"/>
  <c r="H8" i="2"/>
  <c r="I8" i="2" s="1"/>
  <c r="H7" i="2"/>
  <c r="I7" i="2" s="1"/>
  <c r="H6" i="2"/>
  <c r="I6" i="2" s="1"/>
  <c r="H5" i="2"/>
  <c r="H4" i="2" s="1"/>
  <c r="I55" i="2" l="1"/>
  <c r="H179" i="2"/>
  <c r="I179" i="2" s="1"/>
  <c r="I178" i="2" s="1"/>
  <c r="H17" i="2"/>
  <c r="H37" i="2"/>
  <c r="H29" i="2"/>
  <c r="I33" i="2"/>
  <c r="I29" i="2" s="1"/>
  <c r="I18" i="2"/>
  <c r="I17" i="2" s="1"/>
  <c r="I5" i="2"/>
  <c r="I4" i="2" s="1"/>
  <c r="I37" i="2" l="1"/>
  <c r="H36" i="2"/>
  <c r="I36" i="2" l="1"/>
</calcChain>
</file>

<file path=xl/comments1.xml><?xml version="1.0" encoding="utf-8"?>
<comments xmlns="http://schemas.openxmlformats.org/spreadsheetml/2006/main">
  <authors>
    <author>Dinh Duc Kien</author>
  </authors>
  <commentList>
    <comment ref="D6" authorId="0">
      <text>
        <r>
          <rPr>
            <b/>
            <sz val="9"/>
            <color indexed="81"/>
            <rFont val="Tahoma"/>
            <family val="2"/>
          </rPr>
          <t>Dinh Duc Kien:</t>
        </r>
        <r>
          <rPr>
            <sz val="9"/>
            <color indexed="81"/>
            <rFont val="Tahoma"/>
            <family val="2"/>
          </rPr>
          <t xml:space="preserve">
PL06 HĐ Tổng thầu</t>
        </r>
      </text>
    </comment>
  </commentList>
</comments>
</file>

<file path=xl/sharedStrings.xml><?xml version="1.0" encoding="utf-8"?>
<sst xmlns="http://schemas.openxmlformats.org/spreadsheetml/2006/main" count="321" uniqueCount="93">
  <si>
    <t xml:space="preserve">BẢNG KHỐI LƯỢNG CHÀO GIÁ </t>
  </si>
  <si>
    <t>CÔNG TRÌNH: TÒA NHÀ CHUNG CƯ CAO TẦNG TT-01</t>
  </si>
  <si>
    <t>DỰ ÁN: ĐẦU TƯ XÂY DỰNG NHÀ Ở CAO TẦNG THUỘC KHU ĐÔ THỊ YÊN BÌNH</t>
  </si>
  <si>
    <t>ĐỊA ĐIỂM: LÔ TT-01, KĐT YÊN BÌNH TẠI PHƯỜNG ĐỒNG TIẾN VÀ PHƯỜNG TÂN HƯƠNG, THÀNH PHỐ PHỔ YÊN, TỈNH THÁI NGUYÊN</t>
  </si>
  <si>
    <t>STT</t>
  </si>
  <si>
    <t>Nội dung công việc</t>
  </si>
  <si>
    <t>ĐVT</t>
  </si>
  <si>
    <t>Ghi chú</t>
  </si>
  <si>
    <t>m2</t>
  </si>
  <si>
    <t>Sử lý bề mặt, thi công chống thấm hố pít thang máy</t>
  </si>
  <si>
    <t>Dài</t>
  </si>
  <si>
    <t xml:space="preserve">Rộng </t>
  </si>
  <si>
    <t>Cao</t>
  </si>
  <si>
    <t>số BP</t>
  </si>
  <si>
    <t>Khối lượng 1 BP</t>
  </si>
  <si>
    <t>Tổng KL</t>
  </si>
  <si>
    <t>Kích thước</t>
  </si>
  <si>
    <t>Khối lượng</t>
  </si>
  <si>
    <t>Đáy</t>
  </si>
  <si>
    <t>Thành</t>
  </si>
  <si>
    <t>Chống thấm bên ngoài tường tầng hầm</t>
  </si>
  <si>
    <t>W400-L3</t>
  </si>
  <si>
    <t>W400-L2</t>
  </si>
  <si>
    <t>W400-L2A</t>
  </si>
  <si>
    <t>W400-L2B</t>
  </si>
  <si>
    <t>W400-L1</t>
  </si>
  <si>
    <t>W300-L3</t>
  </si>
  <si>
    <t>W300-L1</t>
  </si>
  <si>
    <t>W300-L1B</t>
  </si>
  <si>
    <t>W300-L1A</t>
  </si>
  <si>
    <t>W300-L1C</t>
  </si>
  <si>
    <t>W300-L2</t>
  </si>
  <si>
    <t>Tầng 1</t>
  </si>
  <si>
    <t>Vén chân</t>
  </si>
  <si>
    <t>Trừ cửa</t>
  </si>
  <si>
    <t>Căn hộ D</t>
  </si>
  <si>
    <t>WC1</t>
  </si>
  <si>
    <t>WC2</t>
  </si>
  <si>
    <t>Trừ HKT</t>
  </si>
  <si>
    <t>Căn hộ A</t>
  </si>
  <si>
    <t>Căn hộ C</t>
  </si>
  <si>
    <t>Trừ cột</t>
  </si>
  <si>
    <t>Căn hộ F</t>
  </si>
  <si>
    <t>Căn hộ E</t>
  </si>
  <si>
    <t>Căn hộ G</t>
  </si>
  <si>
    <t>Căn hộ B</t>
  </si>
  <si>
    <t>Tầng 2-15</t>
  </si>
  <si>
    <t>Tầng 16-20</t>
  </si>
  <si>
    <t>Chống thấm logia</t>
  </si>
  <si>
    <t>Trừ gờ lan can</t>
  </si>
  <si>
    <t>Trừ gờ cửa</t>
  </si>
  <si>
    <t>LG1</t>
  </si>
  <si>
    <t>LG2</t>
  </si>
  <si>
    <t>Chống thấm mái</t>
  </si>
  <si>
    <t>Khu vực riềm xung quanh nhà</t>
  </si>
  <si>
    <t>Sàn mái block giữa nhà</t>
  </si>
  <si>
    <t>Sàn mái</t>
  </si>
  <si>
    <t>Sàn tum thang</t>
  </si>
  <si>
    <t>M1</t>
  </si>
  <si>
    <t>Tầng hầm 1</t>
  </si>
  <si>
    <t>Chống thấm WC, phòng rác</t>
  </si>
  <si>
    <t>Phòng rác</t>
  </si>
  <si>
    <t>Phòng rác thải nguy hại</t>
  </si>
  <si>
    <t>Nền</t>
  </si>
  <si>
    <t>WC chung</t>
  </si>
  <si>
    <t>Chống thấm đường nội bộ trên mặt hầm</t>
  </si>
  <si>
    <t>3 lớp chống thấm gốc polyurethane</t>
  </si>
  <si>
    <t>Chống thấm bồn hoa, sàn nội bộ (trên mặt hầm SA4)</t>
  </si>
  <si>
    <t>Bồn hoa</t>
  </si>
  <si>
    <t>Sàn</t>
  </si>
  <si>
    <t>SB1, S4A</t>
  </si>
  <si>
    <t>3.1</t>
  </si>
  <si>
    <t>3.2</t>
  </si>
  <si>
    <t>Chống thấm đường nội bộ trên mặt tầng hầm</t>
  </si>
  <si>
    <t>Chống thấm bồn hoa, sàn nội bộ trên mặt tầng hầm</t>
  </si>
  <si>
    <t>Chống thấm Logia</t>
  </si>
  <si>
    <t>Quét 3 lớp chống thấm gốc polyurethane. Định mức vật liệu theo yêu cầu NSX</t>
  </si>
  <si>
    <t>Quét 3 lớp chống thấm gốc PU. Định mức vật liệu theo yêu cầu NSX</t>
  </si>
  <si>
    <t>Quét 3 lớp chống thấm gốc polyurethane hoặc tương đương viền cao 350. Định mức vật liệu theo yêu cầu NSX</t>
  </si>
  <si>
    <t>Xuất xứ</t>
  </si>
  <si>
    <t>Việt Nam/Trung Quốc/UAE/Hy Lạp hoặc tương đương</t>
  </si>
  <si>
    <t>Thông tin vật liệu/Yêu cầu kỹ thuật</t>
  </si>
  <si>
    <t>3.3</t>
  </si>
  <si>
    <t>Chống thấm mặt trong bể tự hoại, bể tách mỡ</t>
  </si>
  <si>
    <t>Chống thấm mặt ngoài bể nước sạch, bể phòng cháy</t>
  </si>
  <si>
    <t>Chống thấm mặt trong bể nước sạch, bể phòng cháy</t>
  </si>
  <si>
    <t>HẠNG MỤC: CUNG CẤP VẬT TƯ, THI CÔNG CHỐNG THẤM PHẦN THÂN</t>
  </si>
  <si>
    <r>
      <t>Lớp minh họa</t>
    </r>
    <r>
      <rPr>
        <sz val="12"/>
        <color rgb="FFFF0000"/>
        <rFont val="Times New Roman"/>
        <family val="1"/>
      </rPr>
      <t xml:space="preserve"> màu đỏ</t>
    </r>
    <r>
      <rPr>
        <sz val="12"/>
        <rFont val="Times New Roman"/>
        <family val="1"/>
      </rPr>
      <t xml:space="preserve"> dương trên hình vẽ bên</t>
    </r>
  </si>
  <si>
    <r>
      <t xml:space="preserve">Lớp minh họa </t>
    </r>
    <r>
      <rPr>
        <sz val="12"/>
        <color rgb="FF0070C0"/>
        <rFont val="Times New Roman"/>
        <family val="1"/>
      </rPr>
      <t>màu xanh</t>
    </r>
    <r>
      <rPr>
        <sz val="12"/>
        <rFont val="Times New Roman"/>
        <family val="1"/>
      </rPr>
      <t xml:space="preserve"> dương trên hình vẽ bên</t>
    </r>
  </si>
  <si>
    <r>
      <t xml:space="preserve">Chống thấm vén chân tường: chống thấm dùng gốc </t>
    </r>
    <r>
      <rPr>
        <b/>
        <sz val="12"/>
        <color rgb="FF0070C0"/>
        <rFont val="Times New Roman"/>
        <family val="1"/>
      </rPr>
      <t>polyurethane</t>
    </r>
    <r>
      <rPr>
        <sz val="12"/>
        <rFont val="Times New Roman"/>
        <family val="1"/>
      </rPr>
      <t xml:space="preserve"> cao 300 rộng 150 mm.  Định mức vật liệu theo yêu cầu NSX</t>
    </r>
  </si>
  <si>
    <r>
      <t xml:space="preserve">Chống thấm vén chân tường: chống thấm dùng gốc </t>
    </r>
    <r>
      <rPr>
        <b/>
        <sz val="12"/>
        <color rgb="FF0070C0"/>
        <rFont val="Times New Roman"/>
        <family val="1"/>
      </rPr>
      <t>polyurethane</t>
    </r>
    <r>
      <rPr>
        <sz val="12"/>
        <rFont val="Times New Roman"/>
        <family val="1"/>
      </rPr>
      <t xml:space="preserve"> cao 300 rộng 150 mm. Định mức vật liệu theo yêu cầu NSX</t>
    </r>
  </si>
  <si>
    <r>
      <t xml:space="preserve">Chống thấm sàn: chống thấm gốc </t>
    </r>
    <r>
      <rPr>
        <b/>
        <sz val="12"/>
        <color rgb="FFFF0000"/>
        <rFont val="Times New Roman"/>
        <family val="1"/>
      </rPr>
      <t>xi măng - polyme</t>
    </r>
    <r>
      <rPr>
        <b/>
        <sz val="12"/>
        <rFont val="Times New Roman"/>
        <family val="1"/>
      </rPr>
      <t xml:space="preserve"> </t>
    </r>
    <r>
      <rPr>
        <sz val="12"/>
        <rFont val="Times New Roman"/>
        <family val="1"/>
      </rPr>
      <t>toàn bộ mặt sàn và vén chân 150mm. Định mức vật liệu theo yêu cầu NSX.</t>
    </r>
  </si>
  <si>
    <r>
      <t>Chống thấm sàn: chống thấm gốc</t>
    </r>
    <r>
      <rPr>
        <b/>
        <sz val="12"/>
        <color rgb="FFFF0000"/>
        <rFont val="Times New Roman"/>
        <family val="1"/>
      </rPr>
      <t xml:space="preserve"> xi măng - polyme</t>
    </r>
    <r>
      <rPr>
        <sz val="12"/>
        <rFont val="Times New Roman"/>
        <family val="1"/>
      </rPr>
      <t xml:space="preserve"> toàn bộ mặt sàn. Định mức vật liệu theo yêu cầu NSX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</si>
</sst>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5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8.25"/>
      <name val="Microsoft Sans Serif"/>
      <family val="2"/>
    </font>
    <font>
      <b/>
      <sz val="16"/>
      <name val="Times New Roman"/>
      <family val="1"/>
    </font>
    <font>
      <sz val="12"/>
      <name val="Times New Roman"/>
      <family val="1"/>
    </font>
    <font>
      <b/>
      <sz val="12"/>
      <name val="Times New Roman"/>
      <family val="1"/>
    </font>
    <font>
      <b/>
      <sz val="12"/>
      <name val="Times New Roman"/>
      <family val="1"/>
      <charset val="163"/>
    </font>
    <font>
      <sz val="12"/>
      <name val="Times New Roman"/>
      <family val="1"/>
      <charset val="163"/>
    </font>
    <font>
      <b/>
      <sz val="11"/>
      <color theme="1"/>
      <name val="Calibri"/>
      <family val="2"/>
      <scheme val="minor"/>
    </font>
    <font>
      <sz val="12"/>
      <color rgb="FFFF0000"/>
      <name val="Times New Roman"/>
      <family val="1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sz val="12"/>
      <color rgb="FF0070C0"/>
      <name val="Times New Roman"/>
      <family val="1"/>
    </font>
    <font>
      <b/>
      <sz val="12"/>
      <color rgb="FF0070C0"/>
      <name val="Times New Roman"/>
      <family val="1"/>
    </font>
    <font>
      <b/>
      <sz val="12"/>
      <color rgb="FFFF0000"/>
      <name val="Times New Roman"/>
      <family val="1"/>
    </font>
  </fonts>
  <fills count="7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0" tint="-0.14999847407452621"/>
        <bgColor indexed="64"/>
      </patternFill>
    </fill>
  </fills>
  <borders count="13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auto="1"/>
      </top>
      <bottom style="hair">
        <color indexed="64"/>
      </bottom>
      <diagonal/>
    </border>
    <border>
      <left style="thin">
        <color indexed="64"/>
      </left>
      <right/>
      <top style="hair">
        <color auto="1"/>
      </top>
      <bottom style="hair">
        <color indexed="64"/>
      </bottom>
      <diagonal/>
    </border>
    <border>
      <left/>
      <right style="thin">
        <color indexed="64"/>
      </right>
      <top style="hair">
        <color auto="1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hair">
        <color auto="1"/>
      </top>
      <bottom/>
      <diagonal/>
    </border>
    <border>
      <left style="thin">
        <color indexed="64"/>
      </left>
      <right style="thin">
        <color indexed="64"/>
      </right>
      <top style="hair">
        <color auto="1"/>
      </top>
      <bottom style="thin">
        <color indexed="64"/>
      </bottom>
      <diagonal/>
    </border>
  </borders>
  <cellStyleXfs count="3">
    <xf numFmtId="0" fontId="0" fillId="0" borderId="0"/>
    <xf numFmtId="0" fontId="2" fillId="0" borderId="0">
      <protection locked="0"/>
    </xf>
    <xf numFmtId="0" fontId="1" fillId="0" borderId="0"/>
  </cellStyleXfs>
  <cellXfs count="133">
    <xf numFmtId="0" fontId="0" fillId="0" borderId="0" xfId="0"/>
    <xf numFmtId="0" fontId="7" fillId="0" borderId="4" xfId="1" applyFont="1" applyFill="1" applyBorder="1" applyAlignment="1" applyProtection="1">
      <alignment horizontal="center" vertical="center" wrapText="1"/>
    </xf>
    <xf numFmtId="0" fontId="4" fillId="0" borderId="4" xfId="1" applyNumberFormat="1" applyFont="1" applyFill="1" applyBorder="1" applyAlignment="1" applyProtection="1">
      <alignment horizontal="left" vertical="center" wrapText="1"/>
      <protection locked="0"/>
    </xf>
    <xf numFmtId="0" fontId="4" fillId="0" borderId="4" xfId="1" applyFont="1" applyFill="1" applyBorder="1" applyAlignment="1" applyProtection="1">
      <alignment horizontal="center" vertical="center" wrapText="1"/>
      <protection locked="0"/>
    </xf>
    <xf numFmtId="4" fontId="7" fillId="0" borderId="4" xfId="1" applyNumberFormat="1" applyFont="1" applyFill="1" applyBorder="1" applyAlignment="1">
      <alignment horizontal="right" vertical="center"/>
      <protection locked="0"/>
    </xf>
    <xf numFmtId="3" fontId="7" fillId="2" borderId="4" xfId="1" applyNumberFormat="1" applyFont="1" applyFill="1" applyBorder="1" applyAlignment="1" applyProtection="1">
      <alignment horizontal="right" vertical="center" wrapText="1"/>
    </xf>
    <xf numFmtId="0" fontId="7" fillId="0" borderId="3" xfId="1" applyFont="1" applyFill="1" applyBorder="1" applyAlignment="1" applyProtection="1">
      <alignment horizontal="center" vertical="center" wrapText="1"/>
    </xf>
    <xf numFmtId="49" fontId="7" fillId="0" borderId="3" xfId="1" applyNumberFormat="1" applyFont="1" applyFill="1" applyBorder="1" applyAlignment="1" applyProtection="1">
      <alignment horizontal="left" vertical="center"/>
    </xf>
    <xf numFmtId="3" fontId="7" fillId="2" borderId="3" xfId="1" applyNumberFormat="1" applyFont="1" applyFill="1" applyBorder="1" applyAlignment="1" applyProtection="1">
      <alignment horizontal="right" vertical="center" wrapText="1"/>
    </xf>
    <xf numFmtId="0" fontId="0" fillId="0" borderId="0" xfId="0" applyFont="1"/>
    <xf numFmtId="49" fontId="7" fillId="0" borderId="3" xfId="1" applyNumberFormat="1" applyFont="1" applyFill="1" applyBorder="1" applyAlignment="1" applyProtection="1">
      <alignment horizontal="left" vertical="center" wrapText="1"/>
    </xf>
    <xf numFmtId="0" fontId="0" fillId="0" borderId="0" xfId="0" applyAlignment="1">
      <alignment wrapText="1"/>
    </xf>
    <xf numFmtId="0" fontId="4" fillId="0" borderId="3" xfId="1" applyNumberFormat="1" applyFont="1" applyFill="1" applyBorder="1" applyAlignment="1" applyProtection="1">
      <alignment horizontal="left" vertical="center" wrapText="1"/>
      <protection locked="0"/>
    </xf>
    <xf numFmtId="0" fontId="4" fillId="0" borderId="3" xfId="1" applyFont="1" applyFill="1" applyBorder="1" applyAlignment="1" applyProtection="1">
      <alignment horizontal="center" vertical="center" wrapText="1"/>
      <protection locked="0"/>
    </xf>
    <xf numFmtId="4" fontId="7" fillId="0" borderId="3" xfId="1" applyNumberFormat="1" applyFont="1" applyFill="1" applyBorder="1" applyAlignment="1">
      <alignment horizontal="right" vertical="center"/>
      <protection locked="0"/>
    </xf>
    <xf numFmtId="0" fontId="6" fillId="0" borderId="2" xfId="1" applyFont="1" applyFill="1" applyBorder="1" applyAlignment="1" applyProtection="1">
      <alignment horizontal="center" vertical="center" wrapText="1"/>
    </xf>
    <xf numFmtId="0" fontId="6" fillId="0" borderId="2" xfId="1" applyFont="1" applyFill="1" applyBorder="1" applyAlignment="1">
      <alignment horizontal="center" vertical="center" wrapText="1"/>
      <protection locked="0"/>
    </xf>
    <xf numFmtId="4" fontId="6" fillId="0" borderId="2" xfId="1" applyNumberFormat="1" applyFont="1" applyFill="1" applyBorder="1" applyAlignment="1">
      <alignment horizontal="center" vertical="center" wrapText="1"/>
      <protection locked="0"/>
    </xf>
    <xf numFmtId="4" fontId="7" fillId="2" borderId="3" xfId="1" applyNumberFormat="1" applyFont="1" applyFill="1" applyBorder="1" applyAlignment="1" applyProtection="1">
      <alignment horizontal="right" vertical="center" wrapText="1"/>
    </xf>
    <xf numFmtId="4" fontId="7" fillId="2" borderId="4" xfId="1" applyNumberFormat="1" applyFont="1" applyFill="1" applyBorder="1" applyAlignment="1" applyProtection="1">
      <alignment horizontal="right" vertical="center" wrapText="1"/>
    </xf>
    <xf numFmtId="4" fontId="0" fillId="0" borderId="0" xfId="0" applyNumberFormat="1"/>
    <xf numFmtId="4" fontId="5" fillId="3" borderId="2" xfId="1" applyNumberFormat="1" applyFont="1" applyFill="1" applyBorder="1" applyAlignment="1" applyProtection="1">
      <alignment horizontal="right" vertical="center" wrapText="1"/>
    </xf>
    <xf numFmtId="4" fontId="6" fillId="0" borderId="4" xfId="1" applyNumberFormat="1" applyFont="1" applyFill="1" applyBorder="1" applyAlignment="1">
      <alignment horizontal="right" vertical="center"/>
      <protection locked="0"/>
    </xf>
    <xf numFmtId="0" fontId="8" fillId="0" borderId="0" xfId="0" applyFont="1"/>
    <xf numFmtId="0" fontId="6" fillId="0" borderId="4" xfId="1" applyFont="1" applyFill="1" applyBorder="1" applyAlignment="1" applyProtection="1">
      <alignment horizontal="center" vertical="center" wrapText="1"/>
    </xf>
    <xf numFmtId="0" fontId="5" fillId="0" borderId="4" xfId="1" applyNumberFormat="1" applyFont="1" applyFill="1" applyBorder="1" applyAlignment="1" applyProtection="1">
      <alignment horizontal="left" vertical="center" wrapText="1"/>
      <protection locked="0"/>
    </xf>
    <xf numFmtId="0" fontId="5" fillId="0" borderId="4" xfId="1" applyFont="1" applyFill="1" applyBorder="1" applyAlignment="1" applyProtection="1">
      <alignment horizontal="center" vertical="center" wrapText="1"/>
      <protection locked="0"/>
    </xf>
    <xf numFmtId="0" fontId="6" fillId="3" borderId="2" xfId="1" applyFont="1" applyFill="1" applyBorder="1" applyAlignment="1" applyProtection="1">
      <alignment horizontal="center" vertical="center" wrapText="1"/>
    </xf>
    <xf numFmtId="49" fontId="6" fillId="3" borderId="2" xfId="1" applyNumberFormat="1" applyFont="1" applyFill="1" applyBorder="1" applyAlignment="1" applyProtection="1">
      <alignment horizontal="left" vertical="center" wrapText="1"/>
    </xf>
    <xf numFmtId="3" fontId="6" fillId="3" borderId="2" xfId="1" applyNumberFormat="1" applyFont="1" applyFill="1" applyBorder="1" applyAlignment="1" applyProtection="1">
      <alignment horizontal="right" vertical="center" wrapText="1"/>
    </xf>
    <xf numFmtId="49" fontId="6" fillId="3" borderId="2" xfId="1" applyNumberFormat="1" applyFont="1" applyFill="1" applyBorder="1" applyAlignment="1" applyProtection="1">
      <alignment horizontal="left" vertical="center"/>
    </xf>
    <xf numFmtId="0" fontId="9" fillId="0" borderId="4" xfId="1" applyNumberFormat="1" applyFont="1" applyFill="1" applyBorder="1" applyAlignment="1" applyProtection="1">
      <alignment horizontal="left" vertical="center" wrapText="1"/>
      <protection locked="0"/>
    </xf>
    <xf numFmtId="0" fontId="0" fillId="0" borderId="0" xfId="0" applyAlignment="1">
      <alignment horizontal="right"/>
    </xf>
    <xf numFmtId="0" fontId="6" fillId="0" borderId="7" xfId="1" applyFont="1" applyFill="1" applyBorder="1" applyAlignment="1" applyProtection="1">
      <alignment horizontal="center" vertical="center" wrapText="1"/>
    </xf>
    <xf numFmtId="0" fontId="8" fillId="0" borderId="0" xfId="0" applyFont="1" applyFill="1"/>
    <xf numFmtId="0" fontId="6" fillId="0" borderId="5" xfId="1" applyFont="1" applyFill="1" applyBorder="1" applyAlignment="1" applyProtection="1">
      <alignment horizontal="center" vertical="center" wrapText="1"/>
    </xf>
    <xf numFmtId="0" fontId="7" fillId="0" borderId="5" xfId="1" applyFont="1" applyFill="1" applyBorder="1" applyAlignment="1" applyProtection="1">
      <alignment horizontal="center" vertical="center" wrapText="1"/>
    </xf>
    <xf numFmtId="0" fontId="0" fillId="0" borderId="4" xfId="0" applyBorder="1"/>
    <xf numFmtId="4" fontId="4" fillId="2" borderId="4" xfId="1" applyNumberFormat="1" applyFont="1" applyFill="1" applyBorder="1" applyAlignment="1" applyProtection="1">
      <alignment horizontal="right" vertical="center" wrapText="1"/>
    </xf>
    <xf numFmtId="4" fontId="4" fillId="0" borderId="4" xfId="1" applyNumberFormat="1" applyFont="1" applyFill="1" applyBorder="1" applyAlignment="1">
      <alignment horizontal="right" vertical="center"/>
      <protection locked="0"/>
    </xf>
    <xf numFmtId="4" fontId="4" fillId="0" borderId="3" xfId="1" applyNumberFormat="1" applyFont="1" applyFill="1" applyBorder="1" applyAlignment="1">
      <alignment horizontal="right" vertical="center"/>
      <protection locked="0"/>
    </xf>
    <xf numFmtId="3" fontId="4" fillId="2" borderId="4" xfId="1" applyNumberFormat="1" applyFont="1" applyFill="1" applyBorder="1" applyAlignment="1" applyProtection="1">
      <alignment horizontal="right" vertical="center" wrapText="1"/>
    </xf>
    <xf numFmtId="0" fontId="6" fillId="4" borderId="5" xfId="1" applyFont="1" applyFill="1" applyBorder="1" applyAlignment="1" applyProtection="1">
      <alignment horizontal="center" vertical="center" wrapText="1"/>
    </xf>
    <xf numFmtId="0" fontId="5" fillId="4" borderId="4" xfId="1" applyNumberFormat="1" applyFont="1" applyFill="1" applyBorder="1" applyAlignment="1" applyProtection="1">
      <alignment horizontal="left" vertical="center" wrapText="1"/>
      <protection locked="0"/>
    </xf>
    <xf numFmtId="0" fontId="5" fillId="4" borderId="4" xfId="1" applyFont="1" applyFill="1" applyBorder="1" applyAlignment="1" applyProtection="1">
      <alignment horizontal="center" vertical="center" wrapText="1"/>
      <protection locked="0"/>
    </xf>
    <xf numFmtId="4" fontId="6" fillId="4" borderId="4" xfId="1" applyNumberFormat="1" applyFont="1" applyFill="1" applyBorder="1" applyAlignment="1">
      <alignment horizontal="right" vertical="center"/>
      <protection locked="0"/>
    </xf>
    <xf numFmtId="3" fontId="5" fillId="4" borderId="4" xfId="1" applyNumberFormat="1" applyFont="1" applyFill="1" applyBorder="1" applyAlignment="1" applyProtection="1">
      <alignment horizontal="right" vertical="center" wrapText="1"/>
    </xf>
    <xf numFmtId="4" fontId="5" fillId="4" borderId="4" xfId="1" applyNumberFormat="1" applyFont="1" applyFill="1" applyBorder="1" applyAlignment="1" applyProtection="1">
      <alignment horizontal="right" vertical="center" wrapText="1"/>
    </xf>
    <xf numFmtId="0" fontId="8" fillId="4" borderId="0" xfId="0" applyFont="1" applyFill="1"/>
    <xf numFmtId="3" fontId="6" fillId="4" borderId="4" xfId="1" applyNumberFormat="1" applyFont="1" applyFill="1" applyBorder="1" applyAlignment="1" applyProtection="1">
      <alignment horizontal="right" vertical="center" wrapText="1"/>
    </xf>
    <xf numFmtId="0" fontId="8" fillId="4" borderId="4" xfId="0" applyFont="1" applyFill="1" applyBorder="1"/>
    <xf numFmtId="0" fontId="0" fillId="4" borderId="0" xfId="0" applyFill="1"/>
    <xf numFmtId="0" fontId="4" fillId="4" borderId="4" xfId="1" applyNumberFormat="1" applyFont="1" applyFill="1" applyBorder="1" applyAlignment="1" applyProtection="1">
      <alignment horizontal="left" vertical="center" wrapText="1"/>
      <protection locked="0"/>
    </xf>
    <xf numFmtId="0" fontId="0" fillId="4" borderId="4" xfId="0" applyFill="1" applyBorder="1"/>
    <xf numFmtId="4" fontId="7" fillId="4" borderId="4" xfId="1" applyNumberFormat="1" applyFont="1" applyFill="1" applyBorder="1" applyAlignment="1">
      <alignment horizontal="right" vertical="center"/>
      <protection locked="0"/>
    </xf>
    <xf numFmtId="3" fontId="7" fillId="4" borderId="4" xfId="1" applyNumberFormat="1" applyFont="1" applyFill="1" applyBorder="1" applyAlignment="1" applyProtection="1">
      <alignment horizontal="right" vertical="center" wrapText="1"/>
    </xf>
    <xf numFmtId="4" fontId="7" fillId="4" borderId="4" xfId="1" applyNumberFormat="1" applyFont="1" applyFill="1" applyBorder="1" applyAlignment="1" applyProtection="1">
      <alignment horizontal="right" vertical="center" wrapText="1"/>
    </xf>
    <xf numFmtId="0" fontId="7" fillId="4" borderId="5" xfId="1" applyFont="1" applyFill="1" applyBorder="1" applyAlignment="1" applyProtection="1">
      <alignment horizontal="center" vertical="center" wrapText="1"/>
    </xf>
    <xf numFmtId="0" fontId="4" fillId="4" borderId="4" xfId="1" applyFont="1" applyFill="1" applyBorder="1" applyAlignment="1" applyProtection="1">
      <alignment horizontal="center" vertical="center" wrapText="1"/>
      <protection locked="0"/>
    </xf>
    <xf numFmtId="3" fontId="5" fillId="0" borderId="4" xfId="1" applyNumberFormat="1" applyFont="1" applyFill="1" applyBorder="1" applyAlignment="1" applyProtection="1">
      <alignment horizontal="right" vertical="center" wrapText="1"/>
    </xf>
    <xf numFmtId="4" fontId="5" fillId="0" borderId="4" xfId="1" applyNumberFormat="1" applyFont="1" applyFill="1" applyBorder="1" applyAlignment="1" applyProtection="1">
      <alignment horizontal="right" vertical="center" wrapText="1"/>
    </xf>
    <xf numFmtId="0" fontId="0" fillId="0" borderId="0" xfId="0" applyFill="1"/>
    <xf numFmtId="3" fontId="4" fillId="0" borderId="4" xfId="1" applyNumberFormat="1" applyFont="1" applyFill="1" applyBorder="1" applyAlignment="1" applyProtection="1">
      <alignment horizontal="right" vertical="center" wrapText="1"/>
    </xf>
    <xf numFmtId="0" fontId="0" fillId="0" borderId="0" xfId="0" applyFont="1" applyFill="1"/>
    <xf numFmtId="0" fontId="4" fillId="0" borderId="7" xfId="1" applyNumberFormat="1" applyFont="1" applyFill="1" applyBorder="1" applyAlignment="1" applyProtection="1">
      <alignment horizontal="left" vertical="center" wrapText="1"/>
      <protection locked="0"/>
    </xf>
    <xf numFmtId="4" fontId="7" fillId="2" borderId="7" xfId="1" applyNumberFormat="1" applyFont="1" applyFill="1" applyBorder="1" applyAlignment="1" applyProtection="1">
      <alignment horizontal="right" vertical="center" wrapText="1"/>
    </xf>
    <xf numFmtId="0" fontId="0" fillId="0" borderId="8" xfId="0" applyBorder="1"/>
    <xf numFmtId="0" fontId="4" fillId="0" borderId="8" xfId="1" applyNumberFormat="1" applyFont="1" applyFill="1" applyBorder="1" applyAlignment="1" applyProtection="1">
      <alignment horizontal="left" vertical="center" wrapText="1"/>
      <protection locked="0"/>
    </xf>
    <xf numFmtId="4" fontId="7" fillId="2" borderId="8" xfId="1" applyNumberFormat="1" applyFont="1" applyFill="1" applyBorder="1" applyAlignment="1" applyProtection="1">
      <alignment horizontal="right" vertical="center" wrapText="1"/>
    </xf>
    <xf numFmtId="0" fontId="4" fillId="0" borderId="0" xfId="1" applyNumberFormat="1" applyFont="1" applyFill="1" applyBorder="1" applyAlignment="1" applyProtection="1">
      <alignment horizontal="left" vertical="center" wrapText="1"/>
      <protection locked="0"/>
    </xf>
    <xf numFmtId="0" fontId="0" fillId="0" borderId="0" xfId="0" applyBorder="1"/>
    <xf numFmtId="4" fontId="7" fillId="0" borderId="0" xfId="1" applyNumberFormat="1" applyFont="1" applyFill="1" applyBorder="1" applyAlignment="1">
      <alignment horizontal="right" vertical="center"/>
      <protection locked="0"/>
    </xf>
    <xf numFmtId="3" fontId="7" fillId="2" borderId="0" xfId="1" applyNumberFormat="1" applyFont="1" applyFill="1" applyBorder="1" applyAlignment="1" applyProtection="1">
      <alignment horizontal="right" vertical="center" wrapText="1"/>
    </xf>
    <xf numFmtId="3" fontId="6" fillId="0" borderId="7" xfId="1" applyNumberFormat="1" applyFont="1" applyFill="1" applyBorder="1" applyAlignment="1" applyProtection="1">
      <alignment horizontal="right" vertical="center" wrapText="1"/>
    </xf>
    <xf numFmtId="4" fontId="5" fillId="0" borderId="7" xfId="1" applyNumberFormat="1" applyFont="1" applyFill="1" applyBorder="1" applyAlignment="1" applyProtection="1">
      <alignment horizontal="right" vertical="center" wrapText="1"/>
    </xf>
    <xf numFmtId="49" fontId="6" fillId="0" borderId="7" xfId="1" applyNumberFormat="1" applyFont="1" applyFill="1" applyBorder="1" applyAlignment="1" applyProtection="1">
      <alignment horizontal="left" vertical="center"/>
    </xf>
    <xf numFmtId="0" fontId="7" fillId="0" borderId="7" xfId="1" applyFont="1" applyFill="1" applyBorder="1" applyAlignment="1" applyProtection="1">
      <alignment horizontal="center" vertical="center" wrapText="1"/>
    </xf>
    <xf numFmtId="49" fontId="7" fillId="0" borderId="7" xfId="1" applyNumberFormat="1" applyFont="1" applyFill="1" applyBorder="1" applyAlignment="1" applyProtection="1">
      <alignment horizontal="left" vertical="center" wrapText="1"/>
    </xf>
    <xf numFmtId="3" fontId="7" fillId="0" borderId="7" xfId="1" applyNumberFormat="1" applyFont="1" applyFill="1" applyBorder="1" applyAlignment="1" applyProtection="1">
      <alignment horizontal="right" vertical="center" wrapText="1"/>
    </xf>
    <xf numFmtId="4" fontId="4" fillId="0" borderId="7" xfId="1" applyNumberFormat="1" applyFont="1" applyFill="1" applyBorder="1" applyAlignment="1" applyProtection="1">
      <alignment horizontal="right" vertical="center" wrapText="1"/>
    </xf>
    <xf numFmtId="49" fontId="7" fillId="0" borderId="7" xfId="1" applyNumberFormat="1" applyFont="1" applyFill="1" applyBorder="1" applyAlignment="1" applyProtection="1">
      <alignment horizontal="left" vertical="center"/>
    </xf>
    <xf numFmtId="0" fontId="4" fillId="0" borderId="7" xfId="1" applyFont="1" applyFill="1" applyBorder="1" applyAlignment="1" applyProtection="1">
      <alignment horizontal="center" vertical="center" wrapText="1"/>
      <protection locked="0"/>
    </xf>
    <xf numFmtId="4" fontId="7" fillId="0" borderId="7" xfId="1" applyNumberFormat="1" applyFont="1" applyFill="1" applyBorder="1" applyAlignment="1">
      <alignment horizontal="right" vertical="center"/>
      <protection locked="0"/>
    </xf>
    <xf numFmtId="3" fontId="7" fillId="2" borderId="7" xfId="1" applyNumberFormat="1" applyFont="1" applyFill="1" applyBorder="1" applyAlignment="1" applyProtection="1">
      <alignment horizontal="right" vertical="center" wrapText="1"/>
    </xf>
    <xf numFmtId="0" fontId="7" fillId="0" borderId="0" xfId="1" applyFont="1" applyFill="1" applyBorder="1" applyAlignment="1" applyProtection="1">
      <alignment horizontal="center" vertical="center" wrapText="1"/>
    </xf>
    <xf numFmtId="0" fontId="7" fillId="0" borderId="9" xfId="1" applyFont="1" applyFill="1" applyBorder="1" applyAlignment="1" applyProtection="1">
      <alignment horizontal="center" vertical="center" wrapText="1"/>
    </xf>
    <xf numFmtId="3" fontId="4" fillId="0" borderId="7" xfId="1" applyNumberFormat="1" applyFont="1" applyFill="1" applyBorder="1" applyAlignment="1" applyProtection="1">
      <alignment horizontal="right" vertical="center" wrapText="1"/>
    </xf>
    <xf numFmtId="0" fontId="6" fillId="5" borderId="7" xfId="1" applyFont="1" applyFill="1" applyBorder="1" applyAlignment="1" applyProtection="1">
      <alignment horizontal="center" vertical="center" wrapText="1"/>
    </xf>
    <xf numFmtId="0" fontId="5" fillId="5" borderId="4" xfId="1" applyNumberFormat="1" applyFont="1" applyFill="1" applyBorder="1" applyAlignment="1" applyProtection="1">
      <alignment horizontal="left" vertical="center" wrapText="1"/>
      <protection locked="0"/>
    </xf>
    <xf numFmtId="3" fontId="6" fillId="5" borderId="7" xfId="1" applyNumberFormat="1" applyFont="1" applyFill="1" applyBorder="1" applyAlignment="1" applyProtection="1">
      <alignment horizontal="right" vertical="center" wrapText="1"/>
    </xf>
    <xf numFmtId="4" fontId="5" fillId="5" borderId="7" xfId="1" applyNumberFormat="1" applyFont="1" applyFill="1" applyBorder="1" applyAlignment="1" applyProtection="1">
      <alignment horizontal="right" vertical="center" wrapText="1"/>
    </xf>
    <xf numFmtId="49" fontId="6" fillId="5" borderId="7" xfId="1" applyNumberFormat="1" applyFont="1" applyFill="1" applyBorder="1" applyAlignment="1" applyProtection="1">
      <alignment horizontal="left" vertical="center"/>
    </xf>
    <xf numFmtId="0" fontId="6" fillId="5" borderId="5" xfId="1" applyFont="1" applyFill="1" applyBorder="1" applyAlignment="1" applyProtection="1">
      <alignment horizontal="center" vertical="center" wrapText="1"/>
    </xf>
    <xf numFmtId="0" fontId="5" fillId="5" borderId="4" xfId="1" applyFont="1" applyFill="1" applyBorder="1" applyAlignment="1" applyProtection="1">
      <alignment horizontal="center" vertical="center" wrapText="1"/>
      <protection locked="0"/>
    </xf>
    <xf numFmtId="4" fontId="6" fillId="5" borderId="4" xfId="1" applyNumberFormat="1" applyFont="1" applyFill="1" applyBorder="1" applyAlignment="1">
      <alignment horizontal="right" vertical="center"/>
      <protection locked="0"/>
    </xf>
    <xf numFmtId="3" fontId="6" fillId="5" borderId="4" xfId="1" applyNumberFormat="1" applyFont="1" applyFill="1" applyBorder="1" applyAlignment="1" applyProtection="1">
      <alignment horizontal="right" vertical="center" wrapText="1"/>
    </xf>
    <xf numFmtId="4" fontId="6" fillId="5" borderId="4" xfId="1" applyNumberFormat="1" applyFont="1" applyFill="1" applyBorder="1" applyAlignment="1" applyProtection="1">
      <alignment horizontal="right" vertical="center" wrapText="1"/>
    </xf>
    <xf numFmtId="4" fontId="5" fillId="5" borderId="4" xfId="1" applyNumberFormat="1" applyFont="1" applyFill="1" applyBorder="1" applyAlignment="1" applyProtection="1">
      <alignment horizontal="right" vertical="center" wrapText="1"/>
    </xf>
    <xf numFmtId="49" fontId="6" fillId="5" borderId="7" xfId="1" applyNumberFormat="1" applyFont="1" applyFill="1" applyBorder="1" applyAlignment="1" applyProtection="1">
      <alignment horizontal="left" vertical="center" wrapText="1"/>
    </xf>
    <xf numFmtId="0" fontId="4" fillId="0" borderId="4" xfId="1" applyFont="1" applyFill="1" applyBorder="1" applyAlignment="1" applyProtection="1">
      <alignment horizontal="center" vertical="center" wrapText="1"/>
    </xf>
    <xf numFmtId="0" fontId="5" fillId="0" borderId="2" xfId="1" applyFont="1" applyFill="1" applyBorder="1" applyAlignment="1" applyProtection="1">
      <alignment horizontal="center" vertical="center" wrapText="1"/>
    </xf>
    <xf numFmtId="0" fontId="4" fillId="0" borderId="12" xfId="1" applyFont="1" applyFill="1" applyBorder="1" applyAlignment="1" applyProtection="1">
      <alignment horizontal="center" vertical="center" wrapText="1"/>
    </xf>
    <xf numFmtId="0" fontId="4" fillId="0" borderId="12" xfId="1" applyNumberFormat="1" applyFont="1" applyFill="1" applyBorder="1" applyAlignment="1" applyProtection="1">
      <alignment horizontal="left" vertical="center" wrapText="1"/>
      <protection locked="0"/>
    </xf>
    <xf numFmtId="0" fontId="4" fillId="0" borderId="12" xfId="1" applyFont="1" applyFill="1" applyBorder="1" applyAlignment="1" applyProtection="1">
      <alignment horizontal="center" vertical="center" wrapText="1"/>
      <protection locked="0"/>
    </xf>
    <xf numFmtId="4" fontId="4" fillId="0" borderId="12" xfId="1" applyNumberFormat="1" applyFont="1" applyFill="1" applyBorder="1" applyAlignment="1">
      <alignment horizontal="right" vertical="center"/>
      <protection locked="0"/>
    </xf>
    <xf numFmtId="0" fontId="4" fillId="0" borderId="4" xfId="1" applyFont="1" applyFill="1" applyBorder="1" applyAlignment="1" applyProtection="1">
      <alignment horizontal="left" vertical="center" wrapText="1"/>
      <protection locked="0"/>
    </xf>
    <xf numFmtId="0" fontId="5" fillId="0" borderId="2" xfId="1" applyFont="1" applyFill="1" applyBorder="1" applyAlignment="1">
      <alignment horizontal="center" vertical="center" wrapText="1"/>
      <protection locked="0"/>
    </xf>
    <xf numFmtId="0" fontId="4" fillId="0" borderId="12" xfId="1" applyFont="1" applyFill="1" applyBorder="1" applyAlignment="1" applyProtection="1">
      <alignment horizontal="left" vertical="center" wrapText="1"/>
      <protection locked="0"/>
    </xf>
    <xf numFmtId="0" fontId="4" fillId="6" borderId="4" xfId="1" applyFont="1" applyFill="1" applyBorder="1" applyAlignment="1" applyProtection="1">
      <alignment horizontal="left" vertical="center" wrapText="1"/>
      <protection locked="0"/>
    </xf>
    <xf numFmtId="0" fontId="4" fillId="6" borderId="4" xfId="1" applyFont="1" applyFill="1" applyBorder="1" applyAlignment="1" applyProtection="1">
      <alignment horizontal="center" vertical="center" wrapText="1"/>
      <protection locked="0"/>
    </xf>
    <xf numFmtId="4" fontId="4" fillId="6" borderId="4" xfId="1" applyNumberFormat="1" applyFont="1" applyFill="1" applyBorder="1" applyAlignment="1">
      <alignment horizontal="right" vertical="center"/>
      <protection locked="0"/>
    </xf>
    <xf numFmtId="0" fontId="4" fillId="6" borderId="4" xfId="1" applyNumberFormat="1" applyFont="1" applyFill="1" applyBorder="1" applyAlignment="1" applyProtection="1">
      <alignment horizontal="left" vertical="center" wrapText="1"/>
      <protection locked="0"/>
    </xf>
    <xf numFmtId="0" fontId="4" fillId="6" borderId="4" xfId="1" applyFont="1" applyFill="1" applyBorder="1" applyAlignment="1" applyProtection="1">
      <alignment horizontal="center" vertical="center" wrapText="1"/>
    </xf>
    <xf numFmtId="0" fontId="4" fillId="0" borderId="3" xfId="1" applyFont="1" applyFill="1" applyBorder="1" applyAlignment="1" applyProtection="1">
      <alignment horizontal="left" vertical="center" wrapText="1"/>
      <protection locked="0"/>
    </xf>
    <xf numFmtId="0" fontId="4" fillId="6" borderId="3" xfId="1" applyNumberFormat="1" applyFont="1" applyFill="1" applyBorder="1" applyAlignment="1" applyProtection="1">
      <alignment horizontal="left" vertical="center" wrapText="1"/>
      <protection locked="0"/>
    </xf>
    <xf numFmtId="0" fontId="4" fillId="6" borderId="11" xfId="1" applyNumberFormat="1" applyFont="1" applyFill="1" applyBorder="1" applyAlignment="1" applyProtection="1">
      <alignment horizontal="left" vertical="center" wrapText="1"/>
      <protection locked="0"/>
    </xf>
    <xf numFmtId="0" fontId="4" fillId="6" borderId="3" xfId="1" applyNumberFormat="1" applyFont="1" applyFill="1" applyBorder="1" applyAlignment="1" applyProtection="1">
      <alignment horizontal="left" vertical="center" wrapText="1"/>
      <protection locked="0"/>
    </xf>
    <xf numFmtId="0" fontId="4" fillId="6" borderId="11" xfId="1" applyFont="1" applyFill="1" applyBorder="1" applyAlignment="1" applyProtection="1">
      <alignment horizontal="center" vertical="center" wrapText="1"/>
    </xf>
    <xf numFmtId="0" fontId="4" fillId="6" borderId="3" xfId="1" applyFont="1" applyFill="1" applyBorder="1" applyAlignment="1" applyProtection="1">
      <alignment horizontal="center" vertical="center" wrapText="1"/>
    </xf>
    <xf numFmtId="0" fontId="3" fillId="0" borderId="0" xfId="1" applyFont="1" applyFill="1" applyBorder="1" applyAlignment="1">
      <alignment horizontal="center" vertical="center" wrapText="1"/>
      <protection locked="0"/>
    </xf>
    <xf numFmtId="0" fontId="4" fillId="0" borderId="0" xfId="1" applyFont="1" applyFill="1" applyBorder="1" applyAlignment="1">
      <alignment horizontal="center" vertical="center" wrapText="1"/>
      <protection locked="0"/>
    </xf>
    <xf numFmtId="0" fontId="5" fillId="0" borderId="0" xfId="1" applyFont="1" applyFill="1" applyBorder="1" applyAlignment="1">
      <alignment horizontal="center" vertical="center" wrapText="1"/>
      <protection locked="0"/>
    </xf>
    <xf numFmtId="0" fontId="4" fillId="0" borderId="1" xfId="1" applyFont="1" applyFill="1" applyBorder="1" applyAlignment="1">
      <alignment horizontal="center" vertical="center" wrapText="1"/>
      <protection locked="0"/>
    </xf>
    <xf numFmtId="0" fontId="4" fillId="0" borderId="10" xfId="1" applyNumberFormat="1" applyFont="1" applyFill="1" applyBorder="1" applyAlignment="1" applyProtection="1">
      <alignment horizontal="left" vertical="center" wrapText="1"/>
      <protection locked="0"/>
    </xf>
    <xf numFmtId="0" fontId="4" fillId="0" borderId="7" xfId="1" applyNumberFormat="1" applyFont="1" applyFill="1" applyBorder="1" applyAlignment="1" applyProtection="1">
      <alignment horizontal="left" vertical="center" wrapText="1"/>
      <protection locked="0"/>
    </xf>
    <xf numFmtId="0" fontId="4" fillId="0" borderId="10" xfId="1" applyFont="1" applyFill="1" applyBorder="1" applyAlignment="1" applyProtection="1">
      <alignment horizontal="center" vertical="center" wrapText="1"/>
    </xf>
    <xf numFmtId="0" fontId="4" fillId="0" borderId="7" xfId="1" applyFont="1" applyFill="1" applyBorder="1" applyAlignment="1" applyProtection="1">
      <alignment horizontal="center" vertical="center" wrapText="1"/>
    </xf>
    <xf numFmtId="4" fontId="7" fillId="0" borderId="5" xfId="1" applyNumberFormat="1" applyFont="1" applyFill="1" applyBorder="1" applyAlignment="1">
      <alignment horizontal="center" vertical="center"/>
      <protection locked="0"/>
    </xf>
    <xf numFmtId="4" fontId="7" fillId="0" borderId="6" xfId="1" applyNumberFormat="1" applyFont="1" applyFill="1" applyBorder="1" applyAlignment="1">
      <alignment horizontal="center" vertical="center"/>
      <protection locked="0"/>
    </xf>
    <xf numFmtId="4" fontId="7" fillId="4" borderId="4" xfId="1" applyNumberFormat="1" applyFont="1" applyFill="1" applyBorder="1" applyAlignment="1">
      <alignment horizontal="center" vertical="center"/>
      <protection locked="0"/>
    </xf>
    <xf numFmtId="4" fontId="6" fillId="2" borderId="2" xfId="1" applyNumberFormat="1" applyFont="1" applyFill="1" applyBorder="1" applyAlignment="1" applyProtection="1">
      <alignment horizontal="center" vertical="center" wrapText="1"/>
    </xf>
    <xf numFmtId="0" fontId="6" fillId="0" borderId="2" xfId="1" applyFont="1" applyFill="1" applyBorder="1" applyAlignment="1" applyProtection="1">
      <alignment horizontal="center" vertical="center" wrapText="1"/>
    </xf>
    <xf numFmtId="0" fontId="6" fillId="0" borderId="2" xfId="1" applyFont="1" applyFill="1" applyBorder="1" applyAlignment="1">
      <alignment horizontal="center" vertical="center" wrapText="1"/>
      <protection locked="0"/>
    </xf>
  </cellXfs>
  <cellStyles count="3">
    <cellStyle name="Normal" xfId="0" builtinId="0"/>
    <cellStyle name="Normal 40" xfId="2"/>
    <cellStyle name="Normal 8 2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3" Type="http://schemas.openxmlformats.org/officeDocument/2006/relationships/image" Target="../media/image4.tmp"/><Relationship Id="rId2" Type="http://schemas.openxmlformats.org/officeDocument/2006/relationships/image" Target="../media/image3.tmp"/><Relationship Id="rId1" Type="http://schemas.openxmlformats.org/officeDocument/2006/relationships/image" Target="../media/image2.tmp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7</xdr:col>
      <xdr:colOff>81643</xdr:colOff>
      <xdr:row>4</xdr:row>
      <xdr:rowOff>114333</xdr:rowOff>
    </xdr:from>
    <xdr:to>
      <xdr:col>19</xdr:col>
      <xdr:colOff>347118</xdr:colOff>
      <xdr:row>13</xdr:row>
      <xdr:rowOff>65561</xdr:rowOff>
    </xdr:to>
    <xdr:pic>
      <xdr:nvPicPr>
        <xdr:cNvPr id="2" name="Picture 1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1960679" y="985190"/>
          <a:ext cx="7613332" cy="4264692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10</xdr:col>
      <xdr:colOff>314325</xdr:colOff>
      <xdr:row>27</xdr:row>
      <xdr:rowOff>142875</xdr:rowOff>
    </xdr:from>
    <xdr:to>
      <xdr:col>31</xdr:col>
      <xdr:colOff>182743</xdr:colOff>
      <xdr:row>36</xdr:row>
      <xdr:rowOff>181287</xdr:rowOff>
    </xdr:to>
    <xdr:pic>
      <xdr:nvPicPr>
        <xdr:cNvPr id="2" name="Picture 1" descr="Screen Clipping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763000" y="6334125"/>
          <a:ext cx="12670018" cy="2238687"/>
        </a:xfrm>
        <a:prstGeom prst="rect">
          <a:avLst/>
        </a:prstGeom>
      </xdr:spPr>
    </xdr:pic>
    <xdr:clientData/>
  </xdr:twoCellAnchor>
  <xdr:twoCellAnchor editAs="oneCell">
    <xdr:from>
      <xdr:col>10</xdr:col>
      <xdr:colOff>295275</xdr:colOff>
      <xdr:row>2</xdr:row>
      <xdr:rowOff>371475</xdr:rowOff>
    </xdr:from>
    <xdr:to>
      <xdr:col>30</xdr:col>
      <xdr:colOff>233839</xdr:colOff>
      <xdr:row>19</xdr:row>
      <xdr:rowOff>126627</xdr:rowOff>
    </xdr:to>
    <xdr:pic>
      <xdr:nvPicPr>
        <xdr:cNvPr id="3" name="Picture 2" descr="Screen Clipping"/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743950" y="762000"/>
          <a:ext cx="12130564" cy="3955677"/>
        </a:xfrm>
        <a:prstGeom prst="rect">
          <a:avLst/>
        </a:prstGeom>
      </xdr:spPr>
    </xdr:pic>
    <xdr:clientData/>
  </xdr:twoCellAnchor>
  <xdr:twoCellAnchor editAs="oneCell">
    <xdr:from>
      <xdr:col>10</xdr:col>
      <xdr:colOff>323850</xdr:colOff>
      <xdr:row>17</xdr:row>
      <xdr:rowOff>28575</xdr:rowOff>
    </xdr:from>
    <xdr:to>
      <xdr:col>23</xdr:col>
      <xdr:colOff>105851</xdr:colOff>
      <xdr:row>28</xdr:row>
      <xdr:rowOff>257514</xdr:rowOff>
    </xdr:to>
    <xdr:pic>
      <xdr:nvPicPr>
        <xdr:cNvPr id="4" name="Picture 3" descr="Screen Clipping"/>
        <xdr:cNvPicPr>
          <a:picLocks noChangeAspect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772525" y="4219575"/>
          <a:ext cx="7706801" cy="2429214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comments" Target="../comments1.xm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pageSetUpPr fitToPage="1"/>
  </sheetPr>
  <dimension ref="A1:G13"/>
  <sheetViews>
    <sheetView tabSelected="1" zoomScale="70" zoomScaleNormal="70" workbookViewId="0">
      <selection activeCell="F17" sqref="F17"/>
    </sheetView>
  </sheetViews>
  <sheetFormatPr defaultRowHeight="15" x14ac:dyDescent="0.25"/>
  <cols>
    <col min="1" max="1" width="5.28515625" bestFit="1" customWidth="1"/>
    <col min="2" max="2" width="26.42578125" style="11" customWidth="1"/>
    <col min="3" max="3" width="52.7109375" style="11" customWidth="1"/>
    <col min="4" max="4" width="34.5703125" style="11" customWidth="1"/>
    <col min="5" max="5" width="5.85546875" bestFit="1" customWidth="1"/>
    <col min="6" max="6" width="15.28515625" style="32" customWidth="1"/>
    <col min="7" max="7" width="38" customWidth="1"/>
  </cols>
  <sheetData>
    <row r="1" spans="1:7" ht="20.25" x14ac:dyDescent="0.25">
      <c r="A1" s="119" t="s">
        <v>0</v>
      </c>
      <c r="B1" s="119"/>
      <c r="C1" s="119"/>
      <c r="D1" s="119"/>
      <c r="E1" s="119"/>
      <c r="F1" s="119"/>
      <c r="G1" s="119"/>
    </row>
    <row r="2" spans="1:7" ht="15.75" x14ac:dyDescent="0.25">
      <c r="A2" s="120" t="s">
        <v>1</v>
      </c>
      <c r="B2" s="120"/>
      <c r="C2" s="120"/>
      <c r="D2" s="120"/>
      <c r="E2" s="120"/>
      <c r="F2" s="120"/>
      <c r="G2" s="120"/>
    </row>
    <row r="3" spans="1:7" ht="15.75" x14ac:dyDescent="0.25">
      <c r="A3" s="120" t="s">
        <v>2</v>
      </c>
      <c r="B3" s="120"/>
      <c r="C3" s="120"/>
      <c r="D3" s="120"/>
      <c r="E3" s="120"/>
      <c r="F3" s="120"/>
      <c r="G3" s="120"/>
    </row>
    <row r="4" spans="1:7" ht="15.75" x14ac:dyDescent="0.25">
      <c r="A4" s="121" t="s">
        <v>86</v>
      </c>
      <c r="B4" s="121"/>
      <c r="C4" s="121"/>
      <c r="D4" s="121"/>
      <c r="E4" s="121"/>
      <c r="F4" s="121"/>
      <c r="G4" s="121"/>
    </row>
    <row r="5" spans="1:7" ht="15.75" customHeight="1" x14ac:dyDescent="0.25">
      <c r="A5" s="122" t="s">
        <v>3</v>
      </c>
      <c r="B5" s="122"/>
      <c r="C5" s="122"/>
      <c r="D5" s="122"/>
      <c r="E5" s="122"/>
      <c r="F5" s="122"/>
      <c r="G5" s="122"/>
    </row>
    <row r="6" spans="1:7" ht="39.75" customHeight="1" x14ac:dyDescent="0.25">
      <c r="A6" s="100" t="s">
        <v>4</v>
      </c>
      <c r="B6" s="100" t="s">
        <v>5</v>
      </c>
      <c r="C6" s="100" t="s">
        <v>81</v>
      </c>
      <c r="D6" s="100" t="s">
        <v>79</v>
      </c>
      <c r="E6" s="100" t="s">
        <v>6</v>
      </c>
      <c r="F6" s="106" t="s">
        <v>17</v>
      </c>
      <c r="G6" s="100" t="s">
        <v>7</v>
      </c>
    </row>
    <row r="7" spans="1:7" ht="48" customHeight="1" x14ac:dyDescent="0.25">
      <c r="A7" s="125">
        <v>1</v>
      </c>
      <c r="B7" s="123" t="s">
        <v>60</v>
      </c>
      <c r="C7" s="105" t="s">
        <v>90</v>
      </c>
      <c r="D7" s="113" t="s">
        <v>80</v>
      </c>
      <c r="E7" s="3" t="s">
        <v>8</v>
      </c>
      <c r="F7" s="40">
        <v>4614.2</v>
      </c>
      <c r="G7" s="12" t="s">
        <v>88</v>
      </c>
    </row>
    <row r="8" spans="1:7" ht="48" customHeight="1" x14ac:dyDescent="0.25">
      <c r="A8" s="126"/>
      <c r="B8" s="124"/>
      <c r="C8" s="105" t="s">
        <v>91</v>
      </c>
      <c r="D8" s="105" t="s">
        <v>80</v>
      </c>
      <c r="E8" s="3" t="s">
        <v>8</v>
      </c>
      <c r="F8" s="39">
        <v>6439.52</v>
      </c>
      <c r="G8" s="2" t="s">
        <v>87</v>
      </c>
    </row>
    <row r="9" spans="1:7" ht="47.25" x14ac:dyDescent="0.25">
      <c r="A9" s="117">
        <v>2</v>
      </c>
      <c r="B9" s="115" t="s">
        <v>75</v>
      </c>
      <c r="C9" s="108" t="s">
        <v>89</v>
      </c>
      <c r="D9" s="108" t="s">
        <v>80</v>
      </c>
      <c r="E9" s="109" t="s">
        <v>8</v>
      </c>
      <c r="F9" s="110">
        <v>2838.3132000000001</v>
      </c>
      <c r="G9" s="114" t="s">
        <v>88</v>
      </c>
    </row>
    <row r="10" spans="1:7" ht="31.5" x14ac:dyDescent="0.25">
      <c r="A10" s="118"/>
      <c r="B10" s="116"/>
      <c r="C10" s="108" t="s">
        <v>92</v>
      </c>
      <c r="D10" s="108" t="s">
        <v>80</v>
      </c>
      <c r="E10" s="109" t="s">
        <v>8</v>
      </c>
      <c r="F10" s="110">
        <v>3525.6</v>
      </c>
      <c r="G10" s="111" t="s">
        <v>87</v>
      </c>
    </row>
    <row r="11" spans="1:7" ht="31.5" x14ac:dyDescent="0.25">
      <c r="A11" s="99">
        <v>3</v>
      </c>
      <c r="B11" s="2" t="s">
        <v>53</v>
      </c>
      <c r="C11" s="105" t="s">
        <v>78</v>
      </c>
      <c r="D11" s="105" t="s">
        <v>80</v>
      </c>
      <c r="E11" s="3" t="s">
        <v>8</v>
      </c>
      <c r="F11" s="39">
        <f>ROUND(Sheet1!I306,2)</f>
        <v>3174.18</v>
      </c>
      <c r="G11" s="2"/>
    </row>
    <row r="12" spans="1:7" ht="31.5" x14ac:dyDescent="0.25">
      <c r="A12" s="112">
        <v>4</v>
      </c>
      <c r="B12" s="111" t="s">
        <v>73</v>
      </c>
      <c r="C12" s="108" t="s">
        <v>76</v>
      </c>
      <c r="D12" s="108" t="s">
        <v>80</v>
      </c>
      <c r="E12" s="109" t="s">
        <v>8</v>
      </c>
      <c r="F12" s="110">
        <f>ROUND(Sheet1!I50,2)</f>
        <v>862.61</v>
      </c>
      <c r="G12" s="111"/>
    </row>
    <row r="13" spans="1:7" ht="31.5" x14ac:dyDescent="0.25">
      <c r="A13" s="101">
        <v>5</v>
      </c>
      <c r="B13" s="102" t="s">
        <v>74</v>
      </c>
      <c r="C13" s="107" t="s">
        <v>77</v>
      </c>
      <c r="D13" s="107" t="s">
        <v>80</v>
      </c>
      <c r="E13" s="103" t="s">
        <v>8</v>
      </c>
      <c r="F13" s="104">
        <f>ROUND(Sheet1!I51,2)</f>
        <v>1467.22</v>
      </c>
      <c r="G13" s="102"/>
    </row>
  </sheetData>
  <mergeCells count="9">
    <mergeCell ref="B9:B10"/>
    <mergeCell ref="A9:A10"/>
    <mergeCell ref="A1:G1"/>
    <mergeCell ref="A2:G2"/>
    <mergeCell ref="A3:G3"/>
    <mergeCell ref="A4:G4"/>
    <mergeCell ref="A5:G5"/>
    <mergeCell ref="B7:B8"/>
    <mergeCell ref="A7:A8"/>
  </mergeCells>
  <pageMargins left="0.41" right="0.43" top="0.52" bottom="0.75" header="0.3" footer="0.3"/>
  <pageSetup paperSize="9" scale="77" fitToHeight="0" orientation="landscape" r:id="rId1"/>
  <drawing r:id="rId2"/>
  <legacyDrawing r:id="rId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J1047140"/>
  <sheetViews>
    <sheetView workbookViewId="0">
      <pane ySplit="3" topLeftCell="A28" activePane="bottomLeft" state="frozen"/>
      <selection pane="bottomLeft" activeCell="G45" sqref="G45"/>
    </sheetView>
  </sheetViews>
  <sheetFormatPr defaultRowHeight="15" outlineLevelRow="2" x14ac:dyDescent="0.25"/>
  <cols>
    <col min="1" max="1" width="5" customWidth="1"/>
    <col min="2" max="2" width="28" customWidth="1"/>
    <col min="3" max="3" width="7.42578125" customWidth="1"/>
    <col min="4" max="6" width="12.42578125" customWidth="1"/>
    <col min="7" max="7" width="12" customWidth="1"/>
    <col min="8" max="9" width="12" style="20" customWidth="1"/>
    <col min="10" max="10" width="13" customWidth="1"/>
  </cols>
  <sheetData>
    <row r="2" spans="1:10" ht="15.75" customHeight="1" x14ac:dyDescent="0.25">
      <c r="A2" s="131" t="s">
        <v>4</v>
      </c>
      <c r="B2" s="131" t="s">
        <v>5</v>
      </c>
      <c r="C2" s="131" t="s">
        <v>6</v>
      </c>
      <c r="D2" s="132" t="s">
        <v>16</v>
      </c>
      <c r="E2" s="132"/>
      <c r="F2" s="132"/>
      <c r="G2" s="132" t="s">
        <v>13</v>
      </c>
      <c r="H2" s="130" t="s">
        <v>17</v>
      </c>
      <c r="I2" s="130"/>
      <c r="J2" s="15" t="s">
        <v>7</v>
      </c>
    </row>
    <row r="3" spans="1:10" ht="31.5" x14ac:dyDescent="0.25">
      <c r="A3" s="131"/>
      <c r="B3" s="131"/>
      <c r="C3" s="131"/>
      <c r="D3" s="16" t="s">
        <v>10</v>
      </c>
      <c r="E3" s="16" t="s">
        <v>11</v>
      </c>
      <c r="F3" s="16" t="s">
        <v>12</v>
      </c>
      <c r="G3" s="132"/>
      <c r="H3" s="17" t="s">
        <v>14</v>
      </c>
      <c r="I3" s="17" t="s">
        <v>15</v>
      </c>
      <c r="J3" s="15"/>
    </row>
    <row r="4" spans="1:10" s="23" customFormat="1" ht="47.25" x14ac:dyDescent="0.25">
      <c r="A4" s="27">
        <v>1</v>
      </c>
      <c r="B4" s="28" t="s">
        <v>9</v>
      </c>
      <c r="C4" s="27" t="s">
        <v>8</v>
      </c>
      <c r="D4" s="27"/>
      <c r="E4" s="27"/>
      <c r="F4" s="29"/>
      <c r="G4" s="29"/>
      <c r="H4" s="21">
        <f>+SUBTOTAL(9,H5:H16)</f>
        <v>179.18799999999999</v>
      </c>
      <c r="I4" s="21">
        <f>+SUBTOTAL(9,I5:I16)</f>
        <v>358.37599999999998</v>
      </c>
      <c r="J4" s="30"/>
    </row>
    <row r="5" spans="1:10" s="9" customFormat="1" ht="15.75" outlineLevel="1" x14ac:dyDescent="0.25">
      <c r="A5" s="6"/>
      <c r="B5" s="12" t="s">
        <v>18</v>
      </c>
      <c r="C5" s="13"/>
      <c r="D5" s="14">
        <v>6.45</v>
      </c>
      <c r="E5" s="14">
        <v>2.1</v>
      </c>
      <c r="F5" s="14"/>
      <c r="G5" s="8">
        <v>2</v>
      </c>
      <c r="H5" s="18">
        <f>+PRODUCT(D5:F5)</f>
        <v>13.545000000000002</v>
      </c>
      <c r="I5" s="18">
        <f>+H5*G5</f>
        <v>27.090000000000003</v>
      </c>
      <c r="J5" s="12"/>
    </row>
    <row r="6" spans="1:10" s="9" customFormat="1" ht="15.75" outlineLevel="1" x14ac:dyDescent="0.25">
      <c r="A6" s="1"/>
      <c r="B6" s="2"/>
      <c r="C6" s="3"/>
      <c r="D6" s="4">
        <v>2.0699999999999998</v>
      </c>
      <c r="E6" s="4">
        <v>2.1</v>
      </c>
      <c r="F6" s="14"/>
      <c r="G6" s="5">
        <v>2</v>
      </c>
      <c r="H6" s="18">
        <f t="shared" ref="H6:H9" si="0">+PRODUCT(D6:F6)</f>
        <v>4.3469999999999995</v>
      </c>
      <c r="I6" s="18">
        <f t="shared" ref="I6:I16" si="1">+H6*G6</f>
        <v>8.6939999999999991</v>
      </c>
      <c r="J6" s="2"/>
    </row>
    <row r="7" spans="1:10" s="9" customFormat="1" ht="15.75" outlineLevel="1" x14ac:dyDescent="0.25">
      <c r="A7" s="1"/>
      <c r="B7" s="2"/>
      <c r="C7" s="3"/>
      <c r="D7" s="4">
        <v>2.0699999999999998</v>
      </c>
      <c r="E7" s="4">
        <v>2.7</v>
      </c>
      <c r="F7" s="14"/>
      <c r="G7" s="5">
        <v>2</v>
      </c>
      <c r="H7" s="18">
        <f t="shared" si="0"/>
        <v>5.5889999999999995</v>
      </c>
      <c r="I7" s="18">
        <f t="shared" si="1"/>
        <v>11.177999999999999</v>
      </c>
      <c r="J7" s="2"/>
    </row>
    <row r="8" spans="1:10" s="9" customFormat="1" ht="15.75" outlineLevel="1" x14ac:dyDescent="0.25">
      <c r="A8" s="6"/>
      <c r="B8" s="10"/>
      <c r="C8" s="6"/>
      <c r="D8" s="4">
        <v>2.4</v>
      </c>
      <c r="E8" s="4">
        <v>2.7</v>
      </c>
      <c r="F8" s="4"/>
      <c r="G8" s="8">
        <v>2</v>
      </c>
      <c r="H8" s="18">
        <f t="shared" si="0"/>
        <v>6.48</v>
      </c>
      <c r="I8" s="18">
        <f t="shared" si="1"/>
        <v>12.96</v>
      </c>
      <c r="J8" s="7"/>
    </row>
    <row r="9" spans="1:10" s="9" customFormat="1" ht="15.75" outlineLevel="1" x14ac:dyDescent="0.25">
      <c r="A9" s="1"/>
      <c r="B9" s="2"/>
      <c r="C9" s="3"/>
      <c r="D9" s="4">
        <v>3.37</v>
      </c>
      <c r="E9" s="4">
        <v>2.7</v>
      </c>
      <c r="F9" s="14"/>
      <c r="G9" s="5">
        <v>2</v>
      </c>
      <c r="H9" s="18">
        <f t="shared" si="0"/>
        <v>9.0990000000000002</v>
      </c>
      <c r="I9" s="18">
        <f t="shared" si="1"/>
        <v>18.198</v>
      </c>
      <c r="J9" s="2"/>
    </row>
    <row r="10" spans="1:10" s="9" customFormat="1" ht="15.75" outlineLevel="1" x14ac:dyDescent="0.25">
      <c r="A10" s="1"/>
      <c r="B10" s="2" t="s">
        <v>19</v>
      </c>
      <c r="C10" s="3"/>
      <c r="D10" s="4"/>
      <c r="E10" s="4"/>
      <c r="F10" s="14"/>
      <c r="G10" s="5"/>
      <c r="H10" s="19"/>
      <c r="I10" s="19"/>
      <c r="J10" s="2"/>
    </row>
    <row r="11" spans="1:10" s="9" customFormat="1" ht="15.75" outlineLevel="1" x14ac:dyDescent="0.25">
      <c r="A11" s="1"/>
      <c r="B11" s="2"/>
      <c r="C11" s="3"/>
      <c r="D11" s="14">
        <v>6.45</v>
      </c>
      <c r="E11" s="14">
        <v>2.1</v>
      </c>
      <c r="F11" s="14">
        <v>2.4</v>
      </c>
      <c r="G11" s="5">
        <v>2</v>
      </c>
      <c r="H11" s="19">
        <f>+(D11+E11)*2*F11</f>
        <v>41.04</v>
      </c>
      <c r="I11" s="18">
        <f t="shared" si="1"/>
        <v>82.08</v>
      </c>
      <c r="J11" s="2"/>
    </row>
    <row r="12" spans="1:10" s="9" customFormat="1" ht="15.75" outlineLevel="1" x14ac:dyDescent="0.25">
      <c r="A12" s="1"/>
      <c r="B12" s="2"/>
      <c r="C12" s="3"/>
      <c r="D12" s="4">
        <v>2.0699999999999998</v>
      </c>
      <c r="E12" s="4">
        <v>2.1</v>
      </c>
      <c r="F12" s="14">
        <v>2.4</v>
      </c>
      <c r="G12" s="5">
        <v>2</v>
      </c>
      <c r="H12" s="19">
        <f t="shared" ref="H12:H16" si="2">+(D12+E12)*2*F12</f>
        <v>20.015999999999998</v>
      </c>
      <c r="I12" s="18">
        <f t="shared" si="1"/>
        <v>40.031999999999996</v>
      </c>
      <c r="J12" s="2"/>
    </row>
    <row r="13" spans="1:10" s="9" customFormat="1" ht="15.75" outlineLevel="1" x14ac:dyDescent="0.25">
      <c r="A13" s="6"/>
      <c r="B13" s="10"/>
      <c r="C13" s="6"/>
      <c r="D13" s="4">
        <v>2.0699999999999998</v>
      </c>
      <c r="E13" s="4">
        <v>2.7</v>
      </c>
      <c r="F13" s="14">
        <v>2.4</v>
      </c>
      <c r="G13" s="8">
        <v>2</v>
      </c>
      <c r="H13" s="19">
        <f t="shared" si="2"/>
        <v>22.895999999999997</v>
      </c>
      <c r="I13" s="18">
        <f t="shared" si="1"/>
        <v>45.791999999999994</v>
      </c>
      <c r="J13" s="7"/>
    </row>
    <row r="14" spans="1:10" s="9" customFormat="1" ht="15.75" outlineLevel="1" x14ac:dyDescent="0.25">
      <c r="A14" s="1"/>
      <c r="B14" s="2"/>
      <c r="C14" s="3"/>
      <c r="D14" s="4">
        <v>2.4</v>
      </c>
      <c r="E14" s="4">
        <v>2.7</v>
      </c>
      <c r="F14" s="4">
        <v>2.4</v>
      </c>
      <c r="G14" s="5">
        <v>2</v>
      </c>
      <c r="H14" s="19">
        <f t="shared" si="2"/>
        <v>24.479999999999997</v>
      </c>
      <c r="I14" s="18">
        <f t="shared" si="1"/>
        <v>48.959999999999994</v>
      </c>
      <c r="J14" s="2"/>
    </row>
    <row r="15" spans="1:10" s="9" customFormat="1" ht="15.75" outlineLevel="1" x14ac:dyDescent="0.25">
      <c r="A15" s="1"/>
      <c r="B15" s="2"/>
      <c r="C15" s="3"/>
      <c r="D15" s="4">
        <v>3.37</v>
      </c>
      <c r="E15" s="4">
        <v>2.7</v>
      </c>
      <c r="F15" s="14">
        <v>2.4</v>
      </c>
      <c r="G15" s="5">
        <v>2</v>
      </c>
      <c r="H15" s="19">
        <f t="shared" si="2"/>
        <v>29.135999999999999</v>
      </c>
      <c r="I15" s="18">
        <f t="shared" si="1"/>
        <v>58.271999999999998</v>
      </c>
      <c r="J15" s="2"/>
    </row>
    <row r="16" spans="1:10" s="9" customFormat="1" ht="15.75" outlineLevel="1" x14ac:dyDescent="0.25">
      <c r="A16" s="1"/>
      <c r="B16" s="2"/>
      <c r="C16" s="3"/>
      <c r="D16" s="4">
        <v>0.8</v>
      </c>
      <c r="E16" s="4">
        <v>0.8</v>
      </c>
      <c r="F16" s="14">
        <v>0.8</v>
      </c>
      <c r="G16" s="5">
        <v>2</v>
      </c>
      <c r="H16" s="19">
        <f t="shared" si="2"/>
        <v>2.5600000000000005</v>
      </c>
      <c r="I16" s="19">
        <f t="shared" si="1"/>
        <v>5.120000000000001</v>
      </c>
      <c r="J16" s="2"/>
    </row>
    <row r="17" spans="1:10" s="23" customFormat="1" ht="31.5" x14ac:dyDescent="0.25">
      <c r="A17" s="27">
        <v>2</v>
      </c>
      <c r="B17" s="28" t="s">
        <v>20</v>
      </c>
      <c r="C17" s="27" t="s">
        <v>8</v>
      </c>
      <c r="D17" s="27"/>
      <c r="E17" s="27"/>
      <c r="F17" s="29"/>
      <c r="G17" s="29"/>
      <c r="H17" s="21">
        <f>+SUBTOTAL(9,H18:H28)</f>
        <v>1693.0900000000001</v>
      </c>
      <c r="I17" s="21">
        <f>+SUBTOTAL(9,I18:I28)</f>
        <v>1838.7100000000003</v>
      </c>
      <c r="J17" s="30"/>
    </row>
    <row r="18" spans="1:10" s="9" customFormat="1" ht="15.75" outlineLevel="1" x14ac:dyDescent="0.25">
      <c r="A18" s="1"/>
      <c r="B18" s="2" t="s">
        <v>21</v>
      </c>
      <c r="C18" s="3"/>
      <c r="D18" s="4">
        <v>17.41</v>
      </c>
      <c r="E18" s="4"/>
      <c r="F18" s="14">
        <f>6.6-0.6</f>
        <v>6</v>
      </c>
      <c r="G18" s="5">
        <v>2</v>
      </c>
      <c r="H18" s="19">
        <f>+PRODUCT(D18:F18)</f>
        <v>104.46000000000001</v>
      </c>
      <c r="I18" s="19">
        <f>+G18*H18</f>
        <v>208.92000000000002</v>
      </c>
      <c r="J18" s="2"/>
    </row>
    <row r="19" spans="1:10" s="9" customFormat="1" ht="15.75" outlineLevel="1" x14ac:dyDescent="0.25">
      <c r="A19" s="1"/>
      <c r="B19" s="2" t="s">
        <v>22</v>
      </c>
      <c r="C19" s="3"/>
      <c r="D19" s="4">
        <v>6.86</v>
      </c>
      <c r="E19" s="4"/>
      <c r="F19" s="14">
        <f>6.6-0.6</f>
        <v>6</v>
      </c>
      <c r="G19" s="5">
        <v>2</v>
      </c>
      <c r="H19" s="19">
        <f t="shared" ref="H19:H28" si="3">+PRODUCT(D19:F19)</f>
        <v>41.160000000000004</v>
      </c>
      <c r="I19" s="19">
        <f t="shared" ref="I19:I28" si="4">+G19*H19</f>
        <v>82.320000000000007</v>
      </c>
      <c r="J19" s="2"/>
    </row>
    <row r="20" spans="1:10" s="9" customFormat="1" ht="15.75" outlineLevel="1" x14ac:dyDescent="0.25">
      <c r="A20" s="1"/>
      <c r="B20" s="2" t="s">
        <v>23</v>
      </c>
      <c r="C20" s="3"/>
      <c r="D20" s="4">
        <v>24.88</v>
      </c>
      <c r="E20" s="4"/>
      <c r="F20" s="14">
        <f>6.6-0.6</f>
        <v>6</v>
      </c>
      <c r="G20" s="5">
        <v>1</v>
      </c>
      <c r="H20" s="19">
        <f t="shared" si="3"/>
        <v>149.28</v>
      </c>
      <c r="I20" s="19">
        <f t="shared" si="4"/>
        <v>149.28</v>
      </c>
      <c r="J20" s="2"/>
    </row>
    <row r="21" spans="1:10" s="9" customFormat="1" ht="15.75" outlineLevel="1" x14ac:dyDescent="0.25">
      <c r="A21" s="1"/>
      <c r="B21" s="2" t="s">
        <v>24</v>
      </c>
      <c r="C21" s="3"/>
      <c r="D21" s="4">
        <v>8.9</v>
      </c>
      <c r="E21" s="4"/>
      <c r="F21" s="14">
        <f>6.6-0.6</f>
        <v>6</v>
      </c>
      <c r="G21" s="5">
        <v>1</v>
      </c>
      <c r="H21" s="19">
        <f t="shared" si="3"/>
        <v>53.400000000000006</v>
      </c>
      <c r="I21" s="19">
        <f t="shared" si="4"/>
        <v>53.400000000000006</v>
      </c>
      <c r="J21" s="2"/>
    </row>
    <row r="22" spans="1:10" s="9" customFormat="1" ht="15.75" outlineLevel="1" x14ac:dyDescent="0.25">
      <c r="A22" s="1"/>
      <c r="B22" s="2" t="s">
        <v>25</v>
      </c>
      <c r="C22" s="3"/>
      <c r="D22" s="4">
        <v>8.9</v>
      </c>
      <c r="E22" s="4"/>
      <c r="F22" s="14">
        <f>6.6-0.74</f>
        <v>5.8599999999999994</v>
      </c>
      <c r="G22" s="5">
        <v>1</v>
      </c>
      <c r="H22" s="19">
        <f t="shared" si="3"/>
        <v>52.153999999999996</v>
      </c>
      <c r="I22" s="19">
        <f t="shared" si="4"/>
        <v>52.153999999999996</v>
      </c>
      <c r="J22" s="2"/>
    </row>
    <row r="23" spans="1:10" s="9" customFormat="1" ht="15.75" outlineLevel="1" x14ac:dyDescent="0.25">
      <c r="A23" s="1"/>
      <c r="B23" s="2" t="s">
        <v>26</v>
      </c>
      <c r="C23" s="3"/>
      <c r="D23" s="4">
        <v>25.29</v>
      </c>
      <c r="E23" s="4"/>
      <c r="F23" s="14">
        <f>6.6-0.6</f>
        <v>6</v>
      </c>
      <c r="G23" s="5">
        <v>1</v>
      </c>
      <c r="H23" s="19">
        <f t="shared" si="3"/>
        <v>151.74</v>
      </c>
      <c r="I23" s="19">
        <f t="shared" si="4"/>
        <v>151.74</v>
      </c>
      <c r="J23" s="2"/>
    </row>
    <row r="24" spans="1:10" s="9" customFormat="1" ht="15.75" outlineLevel="1" x14ac:dyDescent="0.25">
      <c r="A24" s="1"/>
      <c r="B24" s="2" t="s">
        <v>27</v>
      </c>
      <c r="C24" s="3"/>
      <c r="D24" s="4">
        <v>38.79</v>
      </c>
      <c r="E24" s="4"/>
      <c r="F24" s="14">
        <f>6.6-0.6</f>
        <v>6</v>
      </c>
      <c r="G24" s="5">
        <v>1</v>
      </c>
      <c r="H24" s="19">
        <f t="shared" si="3"/>
        <v>232.74</v>
      </c>
      <c r="I24" s="19">
        <f t="shared" si="4"/>
        <v>232.74</v>
      </c>
      <c r="J24" s="2"/>
    </row>
    <row r="25" spans="1:10" s="9" customFormat="1" ht="15.75" outlineLevel="1" x14ac:dyDescent="0.25">
      <c r="A25" s="1"/>
      <c r="B25" s="2" t="s">
        <v>28</v>
      </c>
      <c r="C25" s="3"/>
      <c r="D25" s="4">
        <v>24.27</v>
      </c>
      <c r="E25" s="4"/>
      <c r="F25" s="14">
        <f>6.6-0.6</f>
        <v>6</v>
      </c>
      <c r="G25" s="5">
        <v>1</v>
      </c>
      <c r="H25" s="19">
        <f t="shared" si="3"/>
        <v>145.62</v>
      </c>
      <c r="I25" s="19">
        <f t="shared" si="4"/>
        <v>145.62</v>
      </c>
      <c r="J25" s="2"/>
    </row>
    <row r="26" spans="1:10" s="9" customFormat="1" ht="15.75" outlineLevel="1" x14ac:dyDescent="0.25">
      <c r="A26" s="1"/>
      <c r="B26" s="2" t="s">
        <v>29</v>
      </c>
      <c r="C26" s="3"/>
      <c r="D26" s="4">
        <v>71.39</v>
      </c>
      <c r="E26" s="4"/>
      <c r="F26" s="14">
        <f>6.6-0.6</f>
        <v>6</v>
      </c>
      <c r="G26" s="5">
        <v>1</v>
      </c>
      <c r="H26" s="19">
        <f t="shared" si="3"/>
        <v>428.34000000000003</v>
      </c>
      <c r="I26" s="19">
        <f t="shared" si="4"/>
        <v>428.34000000000003</v>
      </c>
      <c r="J26" s="2"/>
    </row>
    <row r="27" spans="1:10" s="9" customFormat="1" ht="15.75" outlineLevel="1" x14ac:dyDescent="0.25">
      <c r="A27" s="1"/>
      <c r="B27" s="2" t="s">
        <v>30</v>
      </c>
      <c r="C27" s="3"/>
      <c r="D27" s="4">
        <v>23.86</v>
      </c>
      <c r="E27" s="4"/>
      <c r="F27" s="14">
        <f>6.6-0.6</f>
        <v>6</v>
      </c>
      <c r="G27" s="5">
        <v>1</v>
      </c>
      <c r="H27" s="19">
        <f t="shared" si="3"/>
        <v>143.16</v>
      </c>
      <c r="I27" s="19">
        <f t="shared" si="4"/>
        <v>143.16</v>
      </c>
      <c r="J27" s="2"/>
    </row>
    <row r="28" spans="1:10" s="9" customFormat="1" ht="15.75" outlineLevel="1" x14ac:dyDescent="0.25">
      <c r="A28" s="1"/>
      <c r="B28" s="2" t="s">
        <v>31</v>
      </c>
      <c r="C28" s="3"/>
      <c r="D28" s="4">
        <v>32.6</v>
      </c>
      <c r="E28" s="4"/>
      <c r="F28" s="14">
        <f>6.6-0.74</f>
        <v>5.8599999999999994</v>
      </c>
      <c r="G28" s="5">
        <v>1</v>
      </c>
      <c r="H28" s="19">
        <f t="shared" si="3"/>
        <v>191.036</v>
      </c>
      <c r="I28" s="19">
        <f t="shared" si="4"/>
        <v>191.036</v>
      </c>
      <c r="J28" s="2"/>
    </row>
    <row r="29" spans="1:10" s="23" customFormat="1" ht="31.5" x14ac:dyDescent="0.25">
      <c r="A29" s="27" t="s">
        <v>71</v>
      </c>
      <c r="B29" s="28" t="s">
        <v>85</v>
      </c>
      <c r="C29" s="27" t="s">
        <v>8</v>
      </c>
      <c r="D29" s="27"/>
      <c r="E29" s="27"/>
      <c r="F29" s="29"/>
      <c r="G29" s="29"/>
      <c r="H29" s="21">
        <f>+SUBTOTAL(9,H30:H35)</f>
        <v>569.46</v>
      </c>
      <c r="I29" s="21">
        <f>+SUBTOTAL(9,I30:I35)</f>
        <v>569.46</v>
      </c>
      <c r="J29" s="30"/>
    </row>
    <row r="30" spans="1:10" s="9" customFormat="1" ht="15.75" outlineLevel="1" x14ac:dyDescent="0.25">
      <c r="A30" s="1"/>
      <c r="B30" s="2" t="s">
        <v>18</v>
      </c>
      <c r="C30" s="3"/>
      <c r="D30" s="4">
        <v>6.8</v>
      </c>
      <c r="E30" s="4">
        <v>3.79</v>
      </c>
      <c r="F30" s="14"/>
      <c r="G30" s="5">
        <v>1</v>
      </c>
      <c r="H30" s="19">
        <f>+PRODUCT(D30:F30)</f>
        <v>25.771999999999998</v>
      </c>
      <c r="I30" s="19">
        <f t="shared" ref="I30:I35" si="5">+G30*H30</f>
        <v>25.771999999999998</v>
      </c>
      <c r="J30" s="2"/>
    </row>
    <row r="31" spans="1:10" s="9" customFormat="1" ht="15.75" outlineLevel="1" x14ac:dyDescent="0.25">
      <c r="A31" s="1"/>
      <c r="B31" s="31"/>
      <c r="C31" s="3"/>
      <c r="D31" s="4">
        <v>6.8</v>
      </c>
      <c r="E31" s="4">
        <v>4.1100000000000003</v>
      </c>
      <c r="F31" s="14"/>
      <c r="G31" s="5">
        <v>1</v>
      </c>
      <c r="H31" s="19">
        <f>+PRODUCT(D31:F31)</f>
        <v>27.948</v>
      </c>
      <c r="I31" s="19">
        <f t="shared" si="5"/>
        <v>27.948</v>
      </c>
      <c r="J31" s="2"/>
    </row>
    <row r="32" spans="1:10" s="9" customFormat="1" ht="15.75" outlineLevel="1" x14ac:dyDescent="0.25">
      <c r="A32" s="1"/>
      <c r="B32" s="31"/>
      <c r="C32" s="3"/>
      <c r="D32" s="4">
        <v>6.8</v>
      </c>
      <c r="E32" s="4">
        <v>12.4</v>
      </c>
      <c r="F32" s="14"/>
      <c r="G32" s="5">
        <v>1</v>
      </c>
      <c r="H32" s="19">
        <f>+PRODUCT(D32:F32)</f>
        <v>84.32</v>
      </c>
      <c r="I32" s="19">
        <f t="shared" si="5"/>
        <v>84.32</v>
      </c>
      <c r="J32" s="2"/>
    </row>
    <row r="33" spans="1:10" s="9" customFormat="1" ht="15.75" outlineLevel="1" x14ac:dyDescent="0.25">
      <c r="A33" s="1"/>
      <c r="B33" s="2" t="s">
        <v>19</v>
      </c>
      <c r="C33" s="3"/>
      <c r="D33" s="4">
        <v>6.8</v>
      </c>
      <c r="E33" s="4">
        <v>3.79</v>
      </c>
      <c r="F33" s="14">
        <f>6-0.7</f>
        <v>5.3</v>
      </c>
      <c r="G33" s="5">
        <v>1</v>
      </c>
      <c r="H33" s="19">
        <f>+(D33+E33)*2*F33</f>
        <v>112.25399999999999</v>
      </c>
      <c r="I33" s="19">
        <f t="shared" si="5"/>
        <v>112.25399999999999</v>
      </c>
      <c r="J33" s="2"/>
    </row>
    <row r="34" spans="1:10" ht="15.75" outlineLevel="1" x14ac:dyDescent="0.25">
      <c r="A34" s="1"/>
      <c r="B34" s="2"/>
      <c r="C34" s="3"/>
      <c r="D34" s="4">
        <v>6.8</v>
      </c>
      <c r="E34" s="4">
        <v>4.1100000000000003</v>
      </c>
      <c r="F34" s="14">
        <f>6-0.7</f>
        <v>5.3</v>
      </c>
      <c r="G34" s="5">
        <v>1</v>
      </c>
      <c r="H34" s="19">
        <f>+(D34+E34)*2*F34</f>
        <v>115.646</v>
      </c>
      <c r="I34" s="19">
        <f t="shared" si="5"/>
        <v>115.646</v>
      </c>
      <c r="J34" s="2"/>
    </row>
    <row r="35" spans="1:10" ht="15.75" outlineLevel="1" x14ac:dyDescent="0.25">
      <c r="A35" s="1"/>
      <c r="B35" s="2"/>
      <c r="C35" s="3"/>
      <c r="D35" s="4">
        <v>6.8</v>
      </c>
      <c r="E35" s="4">
        <v>12.4</v>
      </c>
      <c r="F35" s="14">
        <f>6-0.7</f>
        <v>5.3</v>
      </c>
      <c r="G35" s="5">
        <v>1</v>
      </c>
      <c r="H35" s="19">
        <f>+(D35+E35)*2*F35</f>
        <v>203.51999999999998</v>
      </c>
      <c r="I35" s="19">
        <f t="shared" si="5"/>
        <v>203.51999999999998</v>
      </c>
      <c r="J35" s="2"/>
    </row>
    <row r="36" spans="1:10" s="23" customFormat="1" ht="31.5" x14ac:dyDescent="0.25">
      <c r="A36" s="27" t="s">
        <v>72</v>
      </c>
      <c r="B36" s="28" t="s">
        <v>84</v>
      </c>
      <c r="C36" s="27" t="s">
        <v>8</v>
      </c>
      <c r="D36" s="27"/>
      <c r="E36" s="27"/>
      <c r="F36" s="29"/>
      <c r="G36" s="29"/>
      <c r="H36" s="21">
        <f>+SUBTOTAL(9,H37:H38)</f>
        <v>190.95999999999998</v>
      </c>
      <c r="I36" s="21">
        <f>+SUBTOTAL(9,I37:I38)</f>
        <v>190.95999999999998</v>
      </c>
      <c r="J36" s="30"/>
    </row>
    <row r="37" spans="1:10" ht="15.75" outlineLevel="1" x14ac:dyDescent="0.25">
      <c r="A37" s="1"/>
      <c r="B37" s="2" t="s">
        <v>19</v>
      </c>
      <c r="C37" s="3"/>
      <c r="D37" s="4">
        <f>7.4*2</f>
        <v>14.8</v>
      </c>
      <c r="E37" s="4"/>
      <c r="F37" s="14">
        <f>6-0.4</f>
        <v>5.6</v>
      </c>
      <c r="G37" s="5">
        <v>1</v>
      </c>
      <c r="H37" s="19">
        <f t="shared" ref="H37:H61" si="6">+PRODUCT(D37:F37)</f>
        <v>82.88</v>
      </c>
      <c r="I37" s="19">
        <f t="shared" ref="I37:I61" si="7">+G37*H37</f>
        <v>82.88</v>
      </c>
      <c r="J37" s="2"/>
    </row>
    <row r="38" spans="1:10" ht="15.75" outlineLevel="1" x14ac:dyDescent="0.25">
      <c r="A38" s="1"/>
      <c r="B38" s="2"/>
      <c r="C38" s="3"/>
      <c r="D38" s="4">
        <v>19.3</v>
      </c>
      <c r="E38" s="4"/>
      <c r="F38" s="14">
        <f>6-0.4</f>
        <v>5.6</v>
      </c>
      <c r="G38" s="5">
        <v>1</v>
      </c>
      <c r="H38" s="19">
        <f t="shared" si="6"/>
        <v>108.08</v>
      </c>
      <c r="I38" s="19">
        <f t="shared" si="7"/>
        <v>108.08</v>
      </c>
      <c r="J38" s="2"/>
    </row>
    <row r="39" spans="1:10" ht="31.5" x14ac:dyDescent="0.25">
      <c r="A39" s="27" t="s">
        <v>82</v>
      </c>
      <c r="B39" s="28" t="s">
        <v>83</v>
      </c>
      <c r="C39" s="27"/>
      <c r="D39" s="27"/>
      <c r="E39" s="27"/>
      <c r="F39" s="29"/>
      <c r="G39" s="29"/>
      <c r="H39" s="21">
        <f>+SUBTOTAL(9,H40:H49)</f>
        <v>448.57</v>
      </c>
      <c r="I39" s="21">
        <f>+SUBTOTAL(9,I40:I49)</f>
        <v>448.57</v>
      </c>
      <c r="J39" s="30"/>
    </row>
    <row r="40" spans="1:10" ht="15.75" x14ac:dyDescent="0.25">
      <c r="A40" s="76"/>
      <c r="B40" s="64" t="s">
        <v>18</v>
      </c>
      <c r="C40" s="81"/>
      <c r="D40" s="82">
        <v>3.65</v>
      </c>
      <c r="E40" s="82">
        <v>6.8</v>
      </c>
      <c r="F40" s="82"/>
      <c r="G40" s="83">
        <v>1</v>
      </c>
      <c r="H40" s="19">
        <f t="shared" ref="H40:H44" si="8">+PRODUCT(D40:F40)</f>
        <v>24.82</v>
      </c>
      <c r="I40" s="19">
        <f t="shared" ref="I40:I45" si="9">+G40*H40</f>
        <v>24.82</v>
      </c>
      <c r="J40" s="64"/>
    </row>
    <row r="41" spans="1:10" ht="15.75" x14ac:dyDescent="0.25">
      <c r="A41" s="76"/>
      <c r="B41" s="64"/>
      <c r="C41" s="81"/>
      <c r="D41" s="82">
        <v>3.65</v>
      </c>
      <c r="E41" s="82">
        <v>6.8</v>
      </c>
      <c r="F41" s="82"/>
      <c r="G41" s="83">
        <v>1</v>
      </c>
      <c r="H41" s="19">
        <f t="shared" si="8"/>
        <v>24.82</v>
      </c>
      <c r="I41" s="19">
        <f t="shared" si="9"/>
        <v>24.82</v>
      </c>
      <c r="J41" s="64"/>
    </row>
    <row r="42" spans="1:10" ht="15.75" x14ac:dyDescent="0.25">
      <c r="A42" s="76"/>
      <c r="B42" s="64"/>
      <c r="C42" s="81"/>
      <c r="D42" s="82">
        <v>8.3000000000000007</v>
      </c>
      <c r="E42" s="82">
        <v>6.8</v>
      </c>
      <c r="F42" s="82"/>
      <c r="G42" s="83">
        <v>1</v>
      </c>
      <c r="H42" s="19">
        <f t="shared" si="8"/>
        <v>56.440000000000005</v>
      </c>
      <c r="I42" s="19">
        <f t="shared" si="9"/>
        <v>56.440000000000005</v>
      </c>
      <c r="J42" s="64"/>
    </row>
    <row r="43" spans="1:10" ht="15.75" x14ac:dyDescent="0.25">
      <c r="A43" s="76"/>
      <c r="B43" s="64"/>
      <c r="C43" s="81"/>
      <c r="D43" s="82">
        <v>4.55</v>
      </c>
      <c r="E43" s="82">
        <v>6.8</v>
      </c>
      <c r="F43" s="82"/>
      <c r="G43" s="83">
        <v>1</v>
      </c>
      <c r="H43" s="19">
        <f t="shared" si="8"/>
        <v>30.939999999999998</v>
      </c>
      <c r="I43" s="19">
        <f t="shared" si="9"/>
        <v>30.939999999999998</v>
      </c>
      <c r="J43" s="64"/>
    </row>
    <row r="44" spans="1:10" ht="15.75" x14ac:dyDescent="0.25">
      <c r="A44" s="76"/>
      <c r="B44" s="64"/>
      <c r="C44" s="81"/>
      <c r="D44" s="82">
        <v>3.95</v>
      </c>
      <c r="E44" s="82">
        <v>6.8</v>
      </c>
      <c r="F44" s="82"/>
      <c r="G44" s="83">
        <v>1</v>
      </c>
      <c r="H44" s="19">
        <f t="shared" si="8"/>
        <v>26.86</v>
      </c>
      <c r="I44" s="19">
        <f t="shared" si="9"/>
        <v>26.86</v>
      </c>
      <c r="J44" s="64"/>
    </row>
    <row r="45" spans="1:10" ht="15.75" x14ac:dyDescent="0.25">
      <c r="A45" s="76"/>
      <c r="B45" s="64" t="s">
        <v>19</v>
      </c>
      <c r="C45" s="81"/>
      <c r="D45" s="82">
        <v>3.65</v>
      </c>
      <c r="E45" s="82">
        <v>6.8</v>
      </c>
      <c r="F45" s="82">
        <f>3-0.15-0.4</f>
        <v>2.4500000000000002</v>
      </c>
      <c r="G45" s="83">
        <v>1</v>
      </c>
      <c r="H45" s="19">
        <f>+(D45+E45)*2*F45</f>
        <v>51.204999999999998</v>
      </c>
      <c r="I45" s="19">
        <f t="shared" si="9"/>
        <v>51.204999999999998</v>
      </c>
      <c r="J45" s="64"/>
    </row>
    <row r="46" spans="1:10" ht="15.75" x14ac:dyDescent="0.25">
      <c r="A46" s="76"/>
      <c r="B46" s="64"/>
      <c r="C46" s="81"/>
      <c r="D46" s="82">
        <v>3.65</v>
      </c>
      <c r="E46" s="82">
        <v>6.8</v>
      </c>
      <c r="F46" s="82">
        <f t="shared" ref="F46:F49" si="10">3-0.15-0.4</f>
        <v>2.4500000000000002</v>
      </c>
      <c r="G46" s="83">
        <v>1</v>
      </c>
      <c r="H46" s="19">
        <f t="shared" ref="H46:H49" si="11">+(D46+E46)*2*F46</f>
        <v>51.204999999999998</v>
      </c>
      <c r="I46" s="19">
        <f t="shared" ref="I46:I49" si="12">+G46*H46</f>
        <v>51.204999999999998</v>
      </c>
      <c r="J46" s="64"/>
    </row>
    <row r="47" spans="1:10" ht="15.75" x14ac:dyDescent="0.25">
      <c r="A47" s="76"/>
      <c r="B47" s="64"/>
      <c r="C47" s="81"/>
      <c r="D47" s="82">
        <v>8.3000000000000007</v>
      </c>
      <c r="E47" s="82">
        <v>6.8</v>
      </c>
      <c r="F47" s="82">
        <f t="shared" si="10"/>
        <v>2.4500000000000002</v>
      </c>
      <c r="G47" s="83">
        <v>1</v>
      </c>
      <c r="H47" s="19">
        <f t="shared" si="11"/>
        <v>73.990000000000009</v>
      </c>
      <c r="I47" s="19">
        <f t="shared" si="12"/>
        <v>73.990000000000009</v>
      </c>
      <c r="J47" s="64"/>
    </row>
    <row r="48" spans="1:10" ht="15.75" x14ac:dyDescent="0.25">
      <c r="A48" s="76"/>
      <c r="B48" s="64"/>
      <c r="C48" s="81"/>
      <c r="D48" s="82">
        <v>4.55</v>
      </c>
      <c r="E48" s="82">
        <v>6.8</v>
      </c>
      <c r="F48" s="82">
        <f t="shared" si="10"/>
        <v>2.4500000000000002</v>
      </c>
      <c r="G48" s="83">
        <v>1</v>
      </c>
      <c r="H48" s="19">
        <f t="shared" si="11"/>
        <v>55.615000000000002</v>
      </c>
      <c r="I48" s="19">
        <f t="shared" si="12"/>
        <v>55.615000000000002</v>
      </c>
      <c r="J48" s="64"/>
    </row>
    <row r="49" spans="1:10" ht="15.75" x14ac:dyDescent="0.25">
      <c r="A49" s="76"/>
      <c r="B49" s="64"/>
      <c r="C49" s="81"/>
      <c r="D49" s="82">
        <v>3.95</v>
      </c>
      <c r="E49" s="82">
        <v>6.8</v>
      </c>
      <c r="F49" s="82">
        <f t="shared" si="10"/>
        <v>2.4500000000000002</v>
      </c>
      <c r="G49" s="83">
        <v>1</v>
      </c>
      <c r="H49" s="19">
        <f t="shared" si="11"/>
        <v>52.675000000000004</v>
      </c>
      <c r="I49" s="19">
        <f t="shared" si="12"/>
        <v>52.675000000000004</v>
      </c>
      <c r="J49" s="64"/>
    </row>
    <row r="50" spans="1:10" s="23" customFormat="1" ht="31.5" x14ac:dyDescent="0.25">
      <c r="A50" s="27">
        <v>4</v>
      </c>
      <c r="B50" s="28" t="s">
        <v>65</v>
      </c>
      <c r="C50" s="27" t="s">
        <v>8</v>
      </c>
      <c r="D50" s="27"/>
      <c r="E50" s="27"/>
      <c r="F50" s="29"/>
      <c r="G50" s="29"/>
      <c r="H50" s="21"/>
      <c r="I50" s="21">
        <v>862.61</v>
      </c>
      <c r="J50" s="30" t="s">
        <v>66</v>
      </c>
    </row>
    <row r="51" spans="1:10" s="23" customFormat="1" ht="31.5" x14ac:dyDescent="0.25">
      <c r="A51" s="27">
        <v>5</v>
      </c>
      <c r="B51" s="28" t="s">
        <v>67</v>
      </c>
      <c r="C51" s="27"/>
      <c r="D51" s="27"/>
      <c r="E51" s="27"/>
      <c r="F51" s="29"/>
      <c r="G51" s="29"/>
      <c r="H51" s="21"/>
      <c r="I51" s="21">
        <f>+SUM(I52:I54)</f>
        <v>1467.2160000000001</v>
      </c>
      <c r="J51" s="30" t="s">
        <v>70</v>
      </c>
    </row>
    <row r="52" spans="1:10" ht="15.75" outlineLevel="1" x14ac:dyDescent="0.25">
      <c r="A52" s="76"/>
      <c r="B52" s="64" t="s">
        <v>68</v>
      </c>
      <c r="C52" s="81"/>
      <c r="D52" s="82"/>
      <c r="E52" s="82"/>
      <c r="F52" s="82"/>
      <c r="G52" s="83"/>
      <c r="H52" s="65"/>
      <c r="I52" s="65">
        <v>840.88</v>
      </c>
      <c r="J52" s="64"/>
    </row>
    <row r="53" spans="1:10" ht="15.75" outlineLevel="1" x14ac:dyDescent="0.25">
      <c r="A53" s="76"/>
      <c r="B53" s="64"/>
      <c r="C53" s="81"/>
      <c r="D53" s="82"/>
      <c r="E53" s="82"/>
      <c r="F53" s="82"/>
      <c r="G53" s="83"/>
      <c r="H53" s="65"/>
      <c r="I53" s="65">
        <f>802.82*0.3</f>
        <v>240.846</v>
      </c>
      <c r="J53" s="64"/>
    </row>
    <row r="54" spans="1:10" ht="15.75" outlineLevel="1" x14ac:dyDescent="0.25">
      <c r="A54" s="76"/>
      <c r="B54" s="64" t="s">
        <v>69</v>
      </c>
      <c r="C54" s="81"/>
      <c r="D54" s="82"/>
      <c r="E54" s="82"/>
      <c r="F54" s="82"/>
      <c r="G54" s="83"/>
      <c r="H54" s="65"/>
      <c r="I54" s="65">
        <f>385.49</f>
        <v>385.49</v>
      </c>
      <c r="J54" s="64"/>
    </row>
    <row r="55" spans="1:10" s="23" customFormat="1" ht="15.75" x14ac:dyDescent="0.25">
      <c r="A55" s="27">
        <v>6</v>
      </c>
      <c r="B55" s="28" t="s">
        <v>60</v>
      </c>
      <c r="C55" s="27" t="s">
        <v>8</v>
      </c>
      <c r="D55" s="27"/>
      <c r="E55" s="27"/>
      <c r="F55" s="29"/>
      <c r="G55" s="29"/>
      <c r="H55" s="21"/>
      <c r="I55" s="21">
        <f>+I56+I59+I66+I122</f>
        <v>7312.5218499999974</v>
      </c>
      <c r="J55" s="30"/>
    </row>
    <row r="56" spans="1:10" s="34" customFormat="1" ht="15.75" outlineLevel="1" x14ac:dyDescent="0.25">
      <c r="A56" s="87"/>
      <c r="B56" s="98" t="s">
        <v>59</v>
      </c>
      <c r="C56" s="87"/>
      <c r="D56" s="87"/>
      <c r="E56" s="87"/>
      <c r="F56" s="89"/>
      <c r="G56" s="89"/>
      <c r="H56" s="90"/>
      <c r="I56" s="90">
        <f>SUM(I57:I58)</f>
        <v>94.335999999999999</v>
      </c>
      <c r="J56" s="91"/>
    </row>
    <row r="57" spans="1:10" s="63" customFormat="1" ht="15.75" outlineLevel="2" x14ac:dyDescent="0.25">
      <c r="A57" s="76"/>
      <c r="B57" s="77" t="s">
        <v>61</v>
      </c>
      <c r="C57" s="76"/>
      <c r="D57" s="76"/>
      <c r="E57" s="76"/>
      <c r="F57" s="78"/>
      <c r="G57" s="78"/>
      <c r="H57" s="79"/>
      <c r="I57" s="79">
        <f>23.1+36.5+64.92*0.3</f>
        <v>79.075999999999993</v>
      </c>
      <c r="J57" s="80"/>
    </row>
    <row r="58" spans="1:10" s="63" customFormat="1" ht="15.75" outlineLevel="2" x14ac:dyDescent="0.25">
      <c r="A58" s="76"/>
      <c r="B58" s="77" t="s">
        <v>62</v>
      </c>
      <c r="C58" s="76"/>
      <c r="D58" s="76"/>
      <c r="E58" s="76"/>
      <c r="F58" s="78"/>
      <c r="G58" s="78"/>
      <c r="H58" s="79"/>
      <c r="I58" s="79">
        <f>11+14.2*0.3</f>
        <v>15.26</v>
      </c>
      <c r="J58" s="80"/>
    </row>
    <row r="59" spans="1:10" s="34" customFormat="1" ht="15.75" outlineLevel="1" x14ac:dyDescent="0.25">
      <c r="A59" s="87"/>
      <c r="B59" s="88" t="s">
        <v>32</v>
      </c>
      <c r="C59" s="87"/>
      <c r="D59" s="87"/>
      <c r="E59" s="87"/>
      <c r="F59" s="89"/>
      <c r="G59" s="89"/>
      <c r="H59" s="90"/>
      <c r="I59" s="90">
        <f>+SUM(I61:I65)</f>
        <v>50.5914</v>
      </c>
      <c r="J59" s="91"/>
    </row>
    <row r="60" spans="1:10" s="34" customFormat="1" ht="15.75" outlineLevel="2" x14ac:dyDescent="0.25">
      <c r="A60" s="33"/>
      <c r="B60" s="2" t="s">
        <v>64</v>
      </c>
      <c r="C60" s="33"/>
      <c r="D60" s="33"/>
      <c r="E60" s="33"/>
      <c r="F60" s="73"/>
      <c r="G60" s="73"/>
      <c r="H60" s="74"/>
      <c r="I60" s="74"/>
      <c r="J60" s="75"/>
    </row>
    <row r="61" spans="1:10" s="23" customFormat="1" ht="15.75" outlineLevel="2" x14ac:dyDescent="0.25">
      <c r="A61" s="24"/>
      <c r="B61" s="25"/>
      <c r="C61" s="26"/>
      <c r="D61" s="39">
        <v>3.89</v>
      </c>
      <c r="E61" s="39">
        <v>1.63</v>
      </c>
      <c r="F61" s="40"/>
      <c r="G61" s="41">
        <v>2</v>
      </c>
      <c r="H61" s="38">
        <f t="shared" si="6"/>
        <v>6.3407</v>
      </c>
      <c r="I61" s="38">
        <f t="shared" si="7"/>
        <v>12.6814</v>
      </c>
      <c r="J61" s="25"/>
    </row>
    <row r="62" spans="1:10" ht="15.75" outlineLevel="2" x14ac:dyDescent="0.25">
      <c r="A62" s="1"/>
      <c r="B62" s="2"/>
      <c r="C62" s="3"/>
      <c r="D62" s="4">
        <v>3.375</v>
      </c>
      <c r="E62" s="4">
        <v>1.82</v>
      </c>
      <c r="F62" s="14"/>
      <c r="G62" s="5">
        <v>2</v>
      </c>
      <c r="H62" s="19">
        <f t="shared" ref="H62:H64" si="13">+PRODUCT(D62:F62)</f>
        <v>6.1425000000000001</v>
      </c>
      <c r="I62" s="19">
        <f t="shared" ref="I62:I64" si="14">+G62*H62</f>
        <v>12.285</v>
      </c>
      <c r="J62" s="2"/>
    </row>
    <row r="63" spans="1:10" ht="15.75" outlineLevel="2" x14ac:dyDescent="0.25">
      <c r="A63" s="1"/>
      <c r="B63" s="2"/>
      <c r="C63" s="3"/>
      <c r="D63" s="4">
        <v>2.4500000000000002</v>
      </c>
      <c r="E63" s="4">
        <v>1.82</v>
      </c>
      <c r="F63" s="14"/>
      <c r="G63" s="5">
        <v>2</v>
      </c>
      <c r="H63" s="19">
        <f t="shared" si="13"/>
        <v>4.4590000000000005</v>
      </c>
      <c r="I63" s="19">
        <f t="shared" si="14"/>
        <v>8.918000000000001</v>
      </c>
      <c r="J63" s="2"/>
    </row>
    <row r="64" spans="1:10" ht="15.75" outlineLevel="2" x14ac:dyDescent="0.25">
      <c r="A64" s="1"/>
      <c r="B64" s="2" t="s">
        <v>33</v>
      </c>
      <c r="C64" s="3"/>
      <c r="D64" s="127">
        <f>+SUM(D61:E63)*2</f>
        <v>29.97</v>
      </c>
      <c r="E64" s="128"/>
      <c r="F64" s="14">
        <v>0.3</v>
      </c>
      <c r="G64" s="5">
        <v>2</v>
      </c>
      <c r="H64" s="19">
        <f t="shared" si="13"/>
        <v>8.9909999999999997</v>
      </c>
      <c r="I64" s="19">
        <f t="shared" si="14"/>
        <v>17.981999999999999</v>
      </c>
      <c r="J64" s="2"/>
    </row>
    <row r="65" spans="1:10" ht="15.75" outlineLevel="2" x14ac:dyDescent="0.25">
      <c r="A65" s="1"/>
      <c r="B65" s="2" t="s">
        <v>34</v>
      </c>
      <c r="C65" s="3"/>
      <c r="D65" s="127">
        <f>0.85*3</f>
        <v>2.5499999999999998</v>
      </c>
      <c r="E65" s="128"/>
      <c r="F65" s="14">
        <f>0.3-0.05</f>
        <v>0.25</v>
      </c>
      <c r="G65" s="5">
        <v>-2</v>
      </c>
      <c r="H65" s="19">
        <f t="shared" ref="H65" si="15">+PRODUCT(D65:F65)</f>
        <v>0.63749999999999996</v>
      </c>
      <c r="I65" s="19">
        <f t="shared" ref="I65" si="16">+G65*H65</f>
        <v>-1.2749999999999999</v>
      </c>
      <c r="J65" s="2"/>
    </row>
    <row r="66" spans="1:10" s="23" customFormat="1" ht="15.75" outlineLevel="1" x14ac:dyDescent="0.25">
      <c r="A66" s="92"/>
      <c r="B66" s="88" t="s">
        <v>46</v>
      </c>
      <c r="C66" s="93"/>
      <c r="D66" s="94"/>
      <c r="E66" s="94"/>
      <c r="F66" s="94"/>
      <c r="G66" s="95">
        <v>14</v>
      </c>
      <c r="H66" s="96"/>
      <c r="I66" s="97">
        <f>(+I67+I75+I83+I92+I101+I110+I114+I119)*G66</f>
        <v>5386.3956999999982</v>
      </c>
      <c r="J66" s="88"/>
    </row>
    <row r="67" spans="1:10" s="23" customFormat="1" ht="15.75" outlineLevel="2" x14ac:dyDescent="0.25">
      <c r="A67" s="42"/>
      <c r="B67" s="43" t="s">
        <v>35</v>
      </c>
      <c r="C67" s="44"/>
      <c r="D67" s="45"/>
      <c r="E67" s="45"/>
      <c r="F67" s="45"/>
      <c r="G67" s="46">
        <v>8</v>
      </c>
      <c r="H67" s="47">
        <f>+SUM(I68:I74)</f>
        <v>11.752499999999998</v>
      </c>
      <c r="I67" s="47">
        <f>+G67*H67</f>
        <v>94.019999999999982</v>
      </c>
      <c r="J67" s="43"/>
    </row>
    <row r="68" spans="1:10" ht="15.75" outlineLevel="2" x14ac:dyDescent="0.25">
      <c r="A68" s="57"/>
      <c r="B68" s="52" t="s">
        <v>36</v>
      </c>
      <c r="C68" s="58"/>
      <c r="D68" s="54">
        <v>2.85</v>
      </c>
      <c r="E68" s="54">
        <v>1.4</v>
      </c>
      <c r="F68" s="54"/>
      <c r="G68" s="55">
        <v>1</v>
      </c>
      <c r="H68" s="56">
        <f t="shared" ref="H68" si="17">+PRODUCT(D68:F68)</f>
        <v>3.9899999999999998</v>
      </c>
      <c r="I68" s="56">
        <f t="shared" ref="I68" si="18">+G68*H68</f>
        <v>3.9899999999999998</v>
      </c>
      <c r="J68" s="52"/>
    </row>
    <row r="69" spans="1:10" ht="15.75" outlineLevel="2" x14ac:dyDescent="0.25">
      <c r="A69" s="57"/>
      <c r="B69" s="52"/>
      <c r="C69" s="58"/>
      <c r="D69" s="54">
        <f>+(D68+E68)*2</f>
        <v>8.5</v>
      </c>
      <c r="E69" s="54"/>
      <c r="F69" s="54">
        <v>0.3</v>
      </c>
      <c r="G69" s="55">
        <v>1</v>
      </c>
      <c r="H69" s="56">
        <f t="shared" ref="H69" si="19">+PRODUCT(D69:F69)</f>
        <v>2.5499999999999998</v>
      </c>
      <c r="I69" s="56">
        <f t="shared" ref="I69" si="20">+G69*H69</f>
        <v>2.5499999999999998</v>
      </c>
      <c r="J69" s="52"/>
    </row>
    <row r="70" spans="1:10" ht="15.75" outlineLevel="2" x14ac:dyDescent="0.25">
      <c r="A70" s="57"/>
      <c r="B70" s="52" t="s">
        <v>34</v>
      </c>
      <c r="C70" s="58"/>
      <c r="D70" s="54">
        <v>0.77</v>
      </c>
      <c r="E70" s="54"/>
      <c r="F70" s="54">
        <f>0.3-0.05</f>
        <v>0.25</v>
      </c>
      <c r="G70" s="55">
        <v>-1</v>
      </c>
      <c r="H70" s="56">
        <f t="shared" ref="H70" si="21">+PRODUCT(D70:F70)</f>
        <v>0.1925</v>
      </c>
      <c r="I70" s="56">
        <f t="shared" ref="I70" si="22">+G70*H70</f>
        <v>-0.1925</v>
      </c>
      <c r="J70" s="52"/>
    </row>
    <row r="71" spans="1:10" ht="15.75" outlineLevel="2" x14ac:dyDescent="0.25">
      <c r="A71" s="57"/>
      <c r="B71" s="52" t="s">
        <v>37</v>
      </c>
      <c r="C71" s="58"/>
      <c r="D71" s="54">
        <v>2.105</v>
      </c>
      <c r="E71" s="54">
        <v>1.7</v>
      </c>
      <c r="F71" s="54"/>
      <c r="G71" s="55">
        <v>1</v>
      </c>
      <c r="H71" s="56">
        <f t="shared" ref="H71" si="23">+PRODUCT(D71:F71)</f>
        <v>3.5785</v>
      </c>
      <c r="I71" s="56">
        <f t="shared" ref="I71" si="24">+G71*H71</f>
        <v>3.5785</v>
      </c>
      <c r="J71" s="52"/>
    </row>
    <row r="72" spans="1:10" ht="15.75" outlineLevel="2" x14ac:dyDescent="0.25">
      <c r="A72" s="51"/>
      <c r="B72" s="53"/>
      <c r="C72" s="53"/>
      <c r="D72" s="54">
        <f>+(D71+E71)*2</f>
        <v>7.6099999999999994</v>
      </c>
      <c r="E72" s="54"/>
      <c r="F72" s="54">
        <v>0.3</v>
      </c>
      <c r="G72" s="55">
        <v>1</v>
      </c>
      <c r="H72" s="56">
        <f t="shared" ref="H72:H73" si="25">+PRODUCT(D72:F72)</f>
        <v>2.2829999999999999</v>
      </c>
      <c r="I72" s="56">
        <f t="shared" ref="I72:I73" si="26">+G72*H72</f>
        <v>2.2829999999999999</v>
      </c>
      <c r="J72" s="53"/>
    </row>
    <row r="73" spans="1:10" ht="15.75" outlineLevel="2" x14ac:dyDescent="0.25">
      <c r="A73" s="51"/>
      <c r="B73" s="52" t="s">
        <v>34</v>
      </c>
      <c r="C73" s="53"/>
      <c r="D73" s="54">
        <v>0.77</v>
      </c>
      <c r="E73" s="54"/>
      <c r="F73" s="54">
        <f>0.3-0.05</f>
        <v>0.25</v>
      </c>
      <c r="G73" s="55">
        <v>-1</v>
      </c>
      <c r="H73" s="56">
        <f t="shared" si="25"/>
        <v>0.1925</v>
      </c>
      <c r="I73" s="56">
        <f t="shared" si="26"/>
        <v>-0.1925</v>
      </c>
      <c r="J73" s="53"/>
    </row>
    <row r="74" spans="1:10" ht="15.75" outlineLevel="2" x14ac:dyDescent="0.25">
      <c r="A74" s="51"/>
      <c r="B74" s="52" t="s">
        <v>38</v>
      </c>
      <c r="C74" s="53"/>
      <c r="D74" s="54">
        <v>0.8</v>
      </c>
      <c r="E74" s="54">
        <v>0.33</v>
      </c>
      <c r="F74" s="54"/>
      <c r="G74" s="55">
        <v>-1</v>
      </c>
      <c r="H74" s="56">
        <f t="shared" ref="H74" si="27">+PRODUCT(D74:F74)</f>
        <v>0.26400000000000001</v>
      </c>
      <c r="I74" s="56">
        <f t="shared" ref="I74" si="28">+G74*H74</f>
        <v>-0.26400000000000001</v>
      </c>
      <c r="J74" s="53"/>
    </row>
    <row r="75" spans="1:10" s="23" customFormat="1" ht="15.75" outlineLevel="2" x14ac:dyDescent="0.25">
      <c r="A75" s="42"/>
      <c r="B75" s="43" t="s">
        <v>39</v>
      </c>
      <c r="C75" s="44"/>
      <c r="D75" s="45"/>
      <c r="E75" s="45"/>
      <c r="F75" s="45"/>
      <c r="G75" s="49">
        <v>18</v>
      </c>
      <c r="H75" s="47">
        <f>+SUM(I76:I82)</f>
        <v>10.687999999999999</v>
      </c>
      <c r="I75" s="47">
        <f>+G75*H75</f>
        <v>192.38399999999999</v>
      </c>
      <c r="J75" s="43"/>
    </row>
    <row r="76" spans="1:10" ht="15.75" outlineLevel="2" x14ac:dyDescent="0.25">
      <c r="A76" s="51"/>
      <c r="B76" s="52" t="s">
        <v>36</v>
      </c>
      <c r="C76" s="53"/>
      <c r="D76" s="54">
        <v>2.4500000000000002</v>
      </c>
      <c r="E76" s="53">
        <v>1.35</v>
      </c>
      <c r="F76" s="53"/>
      <c r="G76" s="55">
        <v>1</v>
      </c>
      <c r="H76" s="56">
        <f t="shared" ref="H76" si="29">+PRODUCT(D76:F76)</f>
        <v>3.3075000000000006</v>
      </c>
      <c r="I76" s="56">
        <f t="shared" ref="I76" si="30">+G76*H76</f>
        <v>3.3075000000000006</v>
      </c>
      <c r="J76" s="53"/>
    </row>
    <row r="77" spans="1:10" ht="15.75" outlineLevel="2" x14ac:dyDescent="0.25">
      <c r="A77" s="51"/>
      <c r="B77" s="53"/>
      <c r="C77" s="53"/>
      <c r="D77" s="54">
        <f>+(D76+E76)*2</f>
        <v>7.6000000000000005</v>
      </c>
      <c r="E77" s="54"/>
      <c r="F77" s="54">
        <v>0.3</v>
      </c>
      <c r="G77" s="55">
        <v>1</v>
      </c>
      <c r="H77" s="56">
        <f t="shared" ref="H77:H78" si="31">+PRODUCT(D77:F77)</f>
        <v>2.2800000000000002</v>
      </c>
      <c r="I77" s="56">
        <f t="shared" ref="I77:I78" si="32">+G77*H77</f>
        <v>2.2800000000000002</v>
      </c>
      <c r="J77" s="52"/>
    </row>
    <row r="78" spans="1:10" ht="15.75" outlineLevel="2" x14ac:dyDescent="0.25">
      <c r="A78" s="51"/>
      <c r="B78" s="52" t="s">
        <v>34</v>
      </c>
      <c r="C78" s="53"/>
      <c r="D78" s="54">
        <v>0.77</v>
      </c>
      <c r="E78" s="54"/>
      <c r="F78" s="54">
        <f>0.3-0.05</f>
        <v>0.25</v>
      </c>
      <c r="G78" s="55">
        <v>-1</v>
      </c>
      <c r="H78" s="56">
        <f t="shared" si="31"/>
        <v>0.1925</v>
      </c>
      <c r="I78" s="56">
        <f t="shared" si="32"/>
        <v>-0.1925</v>
      </c>
      <c r="J78" s="52"/>
    </row>
    <row r="79" spans="1:10" ht="15.75" outlineLevel="2" x14ac:dyDescent="0.25">
      <c r="A79" s="51"/>
      <c r="B79" s="52" t="s">
        <v>37</v>
      </c>
      <c r="C79" s="53"/>
      <c r="D79" s="54">
        <v>2.5499999999999998</v>
      </c>
      <c r="E79" s="53">
        <v>1.35</v>
      </c>
      <c r="F79" s="53"/>
      <c r="G79" s="55">
        <v>1</v>
      </c>
      <c r="H79" s="56">
        <f t="shared" ref="H79" si="33">+PRODUCT(D79:F79)</f>
        <v>3.4424999999999999</v>
      </c>
      <c r="I79" s="56">
        <f t="shared" ref="I79" si="34">+G79*H79</f>
        <v>3.4424999999999999</v>
      </c>
      <c r="J79" s="53"/>
    </row>
    <row r="80" spans="1:10" ht="15.75" outlineLevel="2" x14ac:dyDescent="0.25">
      <c r="A80" s="51"/>
      <c r="B80" s="53"/>
      <c r="C80" s="53"/>
      <c r="D80" s="54">
        <f>+(D79+E79)*2</f>
        <v>7.8</v>
      </c>
      <c r="E80" s="54"/>
      <c r="F80" s="54">
        <v>0.3</v>
      </c>
      <c r="G80" s="55">
        <v>1</v>
      </c>
      <c r="H80" s="56">
        <f t="shared" ref="H80:H81" si="35">+PRODUCT(D80:F80)</f>
        <v>2.34</v>
      </c>
      <c r="I80" s="56">
        <f t="shared" ref="I80:I81" si="36">+G80*H80</f>
        <v>2.34</v>
      </c>
      <c r="J80" s="52"/>
    </row>
    <row r="81" spans="1:10" ht="15.75" outlineLevel="2" x14ac:dyDescent="0.25">
      <c r="A81" s="51"/>
      <c r="B81" s="52" t="s">
        <v>34</v>
      </c>
      <c r="C81" s="53"/>
      <c r="D81" s="54">
        <v>0.77</v>
      </c>
      <c r="E81" s="54"/>
      <c r="F81" s="54">
        <f>0.3-0.05</f>
        <v>0.25</v>
      </c>
      <c r="G81" s="55">
        <v>-1</v>
      </c>
      <c r="H81" s="56">
        <f t="shared" si="35"/>
        <v>0.1925</v>
      </c>
      <c r="I81" s="56">
        <f t="shared" si="36"/>
        <v>-0.1925</v>
      </c>
      <c r="J81" s="52"/>
    </row>
    <row r="82" spans="1:10" ht="15.75" outlineLevel="2" x14ac:dyDescent="0.25">
      <c r="A82" s="51"/>
      <c r="B82" s="52" t="s">
        <v>38</v>
      </c>
      <c r="C82" s="53"/>
      <c r="D82" s="54">
        <v>0.9</v>
      </c>
      <c r="E82" s="53">
        <v>0.33</v>
      </c>
      <c r="F82" s="53"/>
      <c r="G82" s="55">
        <v>-1</v>
      </c>
      <c r="H82" s="56">
        <f t="shared" ref="H82:H94" si="37">+PRODUCT(D82:F82)</f>
        <v>0.29700000000000004</v>
      </c>
      <c r="I82" s="56">
        <f t="shared" ref="I82:I94" si="38">+G82*H82</f>
        <v>-0.29700000000000004</v>
      </c>
      <c r="J82" s="53"/>
    </row>
    <row r="83" spans="1:10" s="23" customFormat="1" ht="15.75" outlineLevel="2" x14ac:dyDescent="0.25">
      <c r="A83" s="42"/>
      <c r="B83" s="43" t="s">
        <v>40</v>
      </c>
      <c r="C83" s="44"/>
      <c r="D83" s="45"/>
      <c r="E83" s="45"/>
      <c r="F83" s="45"/>
      <c r="G83" s="49">
        <v>2</v>
      </c>
      <c r="H83" s="47">
        <f>+SUM(I84:I91)</f>
        <v>11.933</v>
      </c>
      <c r="I83" s="47">
        <f>+G83*H83</f>
        <v>23.866</v>
      </c>
      <c r="J83" s="43"/>
    </row>
    <row r="84" spans="1:10" ht="15.75" outlineLevel="2" x14ac:dyDescent="0.25">
      <c r="A84" s="51"/>
      <c r="B84" s="52" t="s">
        <v>36</v>
      </c>
      <c r="C84" s="53"/>
      <c r="D84" s="54">
        <v>2</v>
      </c>
      <c r="E84" s="53">
        <v>1.9</v>
      </c>
      <c r="F84" s="53"/>
      <c r="G84" s="55">
        <v>1</v>
      </c>
      <c r="H84" s="56">
        <f t="shared" ref="H84:H86" si="39">+PRODUCT(D84:F84)</f>
        <v>3.8</v>
      </c>
      <c r="I84" s="56">
        <f t="shared" ref="I84:I86" si="40">+G84*H84</f>
        <v>3.8</v>
      </c>
      <c r="J84" s="53"/>
    </row>
    <row r="85" spans="1:10" ht="15.75" outlineLevel="2" x14ac:dyDescent="0.25">
      <c r="A85" s="51"/>
      <c r="B85" s="53"/>
      <c r="C85" s="53"/>
      <c r="D85" s="54">
        <f>+(D84+E84)*2</f>
        <v>7.8</v>
      </c>
      <c r="E85" s="54"/>
      <c r="F85" s="54">
        <v>0.3</v>
      </c>
      <c r="G85" s="55">
        <v>1</v>
      </c>
      <c r="H85" s="56">
        <f t="shared" si="39"/>
        <v>2.34</v>
      </c>
      <c r="I85" s="56">
        <f t="shared" si="40"/>
        <v>2.34</v>
      </c>
      <c r="J85" s="52"/>
    </row>
    <row r="86" spans="1:10" ht="15.75" outlineLevel="2" x14ac:dyDescent="0.25">
      <c r="A86" s="51"/>
      <c r="B86" s="52" t="s">
        <v>34</v>
      </c>
      <c r="C86" s="53"/>
      <c r="D86" s="54">
        <v>0.77</v>
      </c>
      <c r="E86" s="54"/>
      <c r="F86" s="54">
        <f>0.3-0.05</f>
        <v>0.25</v>
      </c>
      <c r="G86" s="55">
        <v>-1</v>
      </c>
      <c r="H86" s="56">
        <f t="shared" si="39"/>
        <v>0.1925</v>
      </c>
      <c r="I86" s="56">
        <f t="shared" si="40"/>
        <v>-0.1925</v>
      </c>
      <c r="J86" s="52"/>
    </row>
    <row r="87" spans="1:10" ht="15.75" outlineLevel="2" x14ac:dyDescent="0.25">
      <c r="A87" s="51"/>
      <c r="B87" s="52" t="s">
        <v>41</v>
      </c>
      <c r="C87" s="53"/>
      <c r="D87" s="54">
        <v>1.2649999999999999</v>
      </c>
      <c r="E87" s="53">
        <v>0.1</v>
      </c>
      <c r="F87" s="53"/>
      <c r="G87" s="55">
        <v>-1</v>
      </c>
      <c r="H87" s="56">
        <f t="shared" si="37"/>
        <v>0.1265</v>
      </c>
      <c r="I87" s="56">
        <f t="shared" si="38"/>
        <v>-0.1265</v>
      </c>
      <c r="J87" s="53"/>
    </row>
    <row r="88" spans="1:10" ht="15.75" outlineLevel="2" x14ac:dyDescent="0.25">
      <c r="A88" s="51"/>
      <c r="B88" s="52" t="s">
        <v>37</v>
      </c>
      <c r="C88" s="53"/>
      <c r="D88" s="54">
        <v>2.97</v>
      </c>
      <c r="E88" s="53">
        <v>1.35</v>
      </c>
      <c r="F88" s="53"/>
      <c r="G88" s="55">
        <v>1</v>
      </c>
      <c r="H88" s="56">
        <f t="shared" si="37"/>
        <v>4.009500000000001</v>
      </c>
      <c r="I88" s="56">
        <f t="shared" si="38"/>
        <v>4.009500000000001</v>
      </c>
      <c r="J88" s="53"/>
    </row>
    <row r="89" spans="1:10" ht="15.75" outlineLevel="2" x14ac:dyDescent="0.25">
      <c r="A89" s="51"/>
      <c r="B89" s="53"/>
      <c r="C89" s="53"/>
      <c r="D89" s="54">
        <f>+(D88+E88)*2</f>
        <v>8.64</v>
      </c>
      <c r="E89" s="54"/>
      <c r="F89" s="54">
        <v>0.3</v>
      </c>
      <c r="G89" s="55">
        <v>1</v>
      </c>
      <c r="H89" s="56">
        <f t="shared" si="37"/>
        <v>2.5920000000000001</v>
      </c>
      <c r="I89" s="56">
        <f t="shared" si="38"/>
        <v>2.5920000000000001</v>
      </c>
      <c r="J89" s="52"/>
    </row>
    <row r="90" spans="1:10" ht="15.75" outlineLevel="2" x14ac:dyDescent="0.25">
      <c r="A90" s="51"/>
      <c r="B90" s="52" t="s">
        <v>34</v>
      </c>
      <c r="C90" s="53"/>
      <c r="D90" s="54">
        <v>0.77</v>
      </c>
      <c r="E90" s="54"/>
      <c r="F90" s="54">
        <f>0.3-0.05</f>
        <v>0.25</v>
      </c>
      <c r="G90" s="55">
        <v>-1</v>
      </c>
      <c r="H90" s="56">
        <f t="shared" si="37"/>
        <v>0.1925</v>
      </c>
      <c r="I90" s="56">
        <f t="shared" si="38"/>
        <v>-0.1925</v>
      </c>
      <c r="J90" s="52"/>
    </row>
    <row r="91" spans="1:10" ht="15.75" outlineLevel="2" x14ac:dyDescent="0.25">
      <c r="A91" s="51"/>
      <c r="B91" s="52" t="s">
        <v>38</v>
      </c>
      <c r="C91" s="53"/>
      <c r="D91" s="54">
        <v>0.9</v>
      </c>
      <c r="E91" s="53">
        <v>0.33</v>
      </c>
      <c r="F91" s="53"/>
      <c r="G91" s="55">
        <v>-1</v>
      </c>
      <c r="H91" s="56">
        <f t="shared" ref="H91" si="41">+PRODUCT(D91:F91)</f>
        <v>0.29700000000000004</v>
      </c>
      <c r="I91" s="56">
        <f t="shared" ref="I91" si="42">+G91*H91</f>
        <v>-0.29700000000000004</v>
      </c>
      <c r="J91" s="53"/>
    </row>
    <row r="92" spans="1:10" s="23" customFormat="1" ht="15.75" outlineLevel="2" x14ac:dyDescent="0.25">
      <c r="A92" s="48"/>
      <c r="B92" s="43" t="s">
        <v>42</v>
      </c>
      <c r="C92" s="50"/>
      <c r="D92" s="45"/>
      <c r="E92" s="50"/>
      <c r="F92" s="50"/>
      <c r="G92" s="49">
        <v>2</v>
      </c>
      <c r="H92" s="47">
        <f>+SUM(I93:I100)</f>
        <v>6.3252249999999997</v>
      </c>
      <c r="I92" s="47">
        <f>+G92*H92</f>
        <v>12.650449999999999</v>
      </c>
      <c r="J92" s="50"/>
    </row>
    <row r="93" spans="1:10" ht="15.75" outlineLevel="2" x14ac:dyDescent="0.25">
      <c r="A93" s="51"/>
      <c r="B93" s="52" t="s">
        <v>36</v>
      </c>
      <c r="C93" s="53"/>
      <c r="D93" s="54">
        <v>2.7549999999999999</v>
      </c>
      <c r="E93" s="53">
        <v>1.355</v>
      </c>
      <c r="F93" s="53"/>
      <c r="G93" s="55">
        <v>1</v>
      </c>
      <c r="H93" s="56">
        <f t="shared" si="37"/>
        <v>3.7330249999999996</v>
      </c>
      <c r="I93" s="56">
        <f t="shared" si="38"/>
        <v>3.7330249999999996</v>
      </c>
      <c r="J93" s="53"/>
    </row>
    <row r="94" spans="1:10" ht="15.75" outlineLevel="2" x14ac:dyDescent="0.25">
      <c r="A94" s="51"/>
      <c r="B94" s="53"/>
      <c r="C94" s="53"/>
      <c r="D94" s="54">
        <f>+(D93+E93)*2</f>
        <v>8.2199999999999989</v>
      </c>
      <c r="E94" s="53"/>
      <c r="F94" s="53">
        <v>0.3</v>
      </c>
      <c r="G94" s="53"/>
      <c r="H94" s="56">
        <f t="shared" si="37"/>
        <v>2.4659999999999997</v>
      </c>
      <c r="I94" s="56">
        <f t="shared" si="38"/>
        <v>0</v>
      </c>
      <c r="J94" s="53"/>
    </row>
    <row r="95" spans="1:10" ht="15.75" outlineLevel="2" x14ac:dyDescent="0.25">
      <c r="A95" s="51"/>
      <c r="B95" s="52" t="s">
        <v>34</v>
      </c>
      <c r="C95" s="53"/>
      <c r="D95" s="54">
        <v>0.77</v>
      </c>
      <c r="E95" s="54"/>
      <c r="F95" s="54">
        <f>0.3-0.05</f>
        <v>0.25</v>
      </c>
      <c r="G95" s="55">
        <v>-1</v>
      </c>
      <c r="H95" s="56">
        <f t="shared" ref="H95:H98" si="43">+PRODUCT(D95:F95)</f>
        <v>0.1925</v>
      </c>
      <c r="I95" s="56">
        <f t="shared" ref="I95:I98" si="44">+G95*H95</f>
        <v>-0.1925</v>
      </c>
      <c r="J95" s="52"/>
    </row>
    <row r="96" spans="1:10" ht="15.75" outlineLevel="2" x14ac:dyDescent="0.25">
      <c r="A96" s="51"/>
      <c r="B96" s="52" t="s">
        <v>38</v>
      </c>
      <c r="C96" s="53"/>
      <c r="D96" s="54">
        <v>0.96</v>
      </c>
      <c r="E96" s="53">
        <v>0.33</v>
      </c>
      <c r="F96" s="53"/>
      <c r="G96" s="55">
        <v>-1</v>
      </c>
      <c r="H96" s="56">
        <f t="shared" si="43"/>
        <v>0.31680000000000003</v>
      </c>
      <c r="I96" s="56">
        <f t="shared" si="44"/>
        <v>-0.31680000000000003</v>
      </c>
      <c r="J96" s="53"/>
    </row>
    <row r="97" spans="1:10" ht="15.75" outlineLevel="2" x14ac:dyDescent="0.25">
      <c r="A97" s="51"/>
      <c r="B97" s="52" t="s">
        <v>37</v>
      </c>
      <c r="C97" s="53"/>
      <c r="D97" s="54">
        <v>1.8</v>
      </c>
      <c r="E97" s="53">
        <v>1.9</v>
      </c>
      <c r="F97" s="53"/>
      <c r="G97" s="55">
        <v>1</v>
      </c>
      <c r="H97" s="56">
        <f t="shared" si="43"/>
        <v>3.42</v>
      </c>
      <c r="I97" s="56">
        <f t="shared" si="44"/>
        <v>3.42</v>
      </c>
      <c r="J97" s="53"/>
    </row>
    <row r="98" spans="1:10" ht="15.75" outlineLevel="2" x14ac:dyDescent="0.25">
      <c r="A98" s="51"/>
      <c r="B98" s="53"/>
      <c r="C98" s="53"/>
      <c r="D98" s="54">
        <f>+(D97+E97)*2</f>
        <v>7.4</v>
      </c>
      <c r="E98" s="53"/>
      <c r="F98" s="53">
        <v>0.3</v>
      </c>
      <c r="G98" s="53"/>
      <c r="H98" s="56">
        <f t="shared" si="43"/>
        <v>2.2200000000000002</v>
      </c>
      <c r="I98" s="56">
        <f t="shared" si="44"/>
        <v>0</v>
      </c>
      <c r="J98" s="53"/>
    </row>
    <row r="99" spans="1:10" ht="15.75" outlineLevel="2" x14ac:dyDescent="0.25">
      <c r="A99" s="51"/>
      <c r="B99" s="52" t="s">
        <v>34</v>
      </c>
      <c r="C99" s="53"/>
      <c r="D99" s="54">
        <v>0.77</v>
      </c>
      <c r="E99" s="54"/>
      <c r="F99" s="54">
        <f>0.3-0.05</f>
        <v>0.25</v>
      </c>
      <c r="G99" s="55">
        <v>-1</v>
      </c>
      <c r="H99" s="56">
        <f t="shared" ref="H99:H100" si="45">+PRODUCT(D99:F99)</f>
        <v>0.1925</v>
      </c>
      <c r="I99" s="56">
        <f t="shared" ref="I99:I100" si="46">+G99*H99</f>
        <v>-0.1925</v>
      </c>
      <c r="J99" s="52"/>
    </row>
    <row r="100" spans="1:10" ht="15.75" outlineLevel="2" x14ac:dyDescent="0.25">
      <c r="A100" s="51"/>
      <c r="B100" s="52" t="s">
        <v>38</v>
      </c>
      <c r="C100" s="53"/>
      <c r="D100" s="54">
        <v>1.26</v>
      </c>
      <c r="E100" s="53">
        <v>0.1</v>
      </c>
      <c r="F100" s="53"/>
      <c r="G100" s="55">
        <v>-1</v>
      </c>
      <c r="H100" s="56">
        <f t="shared" si="45"/>
        <v>0.126</v>
      </c>
      <c r="I100" s="56">
        <f t="shared" si="46"/>
        <v>-0.126</v>
      </c>
      <c r="J100" s="53"/>
    </row>
    <row r="101" spans="1:10" s="23" customFormat="1" ht="15.75" outlineLevel="2" x14ac:dyDescent="0.25">
      <c r="A101" s="48"/>
      <c r="B101" s="43" t="s">
        <v>43</v>
      </c>
      <c r="C101" s="50"/>
      <c r="D101" s="50"/>
      <c r="E101" s="50"/>
      <c r="F101" s="50"/>
      <c r="G101" s="49">
        <v>4</v>
      </c>
      <c r="H101" s="47">
        <f>+SUM(I102:I109)</f>
        <v>7.1257000000000001</v>
      </c>
      <c r="I101" s="47">
        <f>+G101*H101</f>
        <v>28.502800000000001</v>
      </c>
      <c r="J101" s="50"/>
    </row>
    <row r="102" spans="1:10" ht="15.75" outlineLevel="2" x14ac:dyDescent="0.25">
      <c r="A102" s="51"/>
      <c r="B102" s="52" t="s">
        <v>36</v>
      </c>
      <c r="C102" s="53"/>
      <c r="D102" s="54">
        <v>3.05</v>
      </c>
      <c r="E102" s="53">
        <v>1.4</v>
      </c>
      <c r="F102" s="53"/>
      <c r="G102" s="55">
        <v>1</v>
      </c>
      <c r="H102" s="56">
        <f t="shared" ref="H102:H109" si="47">+PRODUCT(D102:F102)</f>
        <v>4.2699999999999996</v>
      </c>
      <c r="I102" s="56">
        <f t="shared" ref="I102:I109" si="48">+G102*H102</f>
        <v>4.2699999999999996</v>
      </c>
      <c r="J102" s="53"/>
    </row>
    <row r="103" spans="1:10" ht="15.75" outlineLevel="2" x14ac:dyDescent="0.25">
      <c r="A103" s="51"/>
      <c r="B103" s="53"/>
      <c r="C103" s="53"/>
      <c r="D103" s="54">
        <f>+(D102+E102)*2</f>
        <v>8.8999999999999986</v>
      </c>
      <c r="E103" s="53"/>
      <c r="F103" s="53">
        <v>0.3</v>
      </c>
      <c r="G103" s="53"/>
      <c r="H103" s="56">
        <f t="shared" si="47"/>
        <v>2.6699999999999995</v>
      </c>
      <c r="I103" s="56">
        <f t="shared" si="48"/>
        <v>0</v>
      </c>
      <c r="J103" s="53"/>
    </row>
    <row r="104" spans="1:10" ht="15.75" outlineLevel="2" x14ac:dyDescent="0.25">
      <c r="A104" s="51"/>
      <c r="B104" s="52" t="s">
        <v>34</v>
      </c>
      <c r="C104" s="53"/>
      <c r="D104" s="54">
        <v>0.77</v>
      </c>
      <c r="E104" s="54"/>
      <c r="F104" s="54">
        <f>0.3-0.05</f>
        <v>0.25</v>
      </c>
      <c r="G104" s="55">
        <v>-1</v>
      </c>
      <c r="H104" s="56">
        <f t="shared" si="47"/>
        <v>0.1925</v>
      </c>
      <c r="I104" s="56">
        <f t="shared" si="48"/>
        <v>-0.1925</v>
      </c>
      <c r="J104" s="52"/>
    </row>
    <row r="105" spans="1:10" ht="15.75" outlineLevel="2" x14ac:dyDescent="0.25">
      <c r="A105" s="51"/>
      <c r="B105" s="52" t="s">
        <v>38</v>
      </c>
      <c r="C105" s="53"/>
      <c r="D105" s="54">
        <v>0.96</v>
      </c>
      <c r="E105" s="53">
        <v>0.33</v>
      </c>
      <c r="F105" s="53"/>
      <c r="G105" s="55">
        <v>-1</v>
      </c>
      <c r="H105" s="56">
        <f t="shared" si="47"/>
        <v>0.31680000000000003</v>
      </c>
      <c r="I105" s="56">
        <f t="shared" si="48"/>
        <v>-0.31680000000000003</v>
      </c>
      <c r="J105" s="53"/>
    </row>
    <row r="106" spans="1:10" ht="15.75" outlineLevel="2" x14ac:dyDescent="0.25">
      <c r="A106" s="51"/>
      <c r="B106" s="52" t="s">
        <v>37</v>
      </c>
      <c r="C106" s="53"/>
      <c r="D106" s="54">
        <v>2.125</v>
      </c>
      <c r="E106" s="53">
        <v>1.75</v>
      </c>
      <c r="F106" s="53"/>
      <c r="G106" s="55">
        <v>1</v>
      </c>
      <c r="H106" s="56">
        <f t="shared" si="47"/>
        <v>3.71875</v>
      </c>
      <c r="I106" s="56">
        <f t="shared" si="48"/>
        <v>3.71875</v>
      </c>
      <c r="J106" s="53"/>
    </row>
    <row r="107" spans="1:10" ht="15.75" outlineLevel="2" x14ac:dyDescent="0.25">
      <c r="A107" s="51"/>
      <c r="B107" s="53"/>
      <c r="C107" s="53"/>
      <c r="D107" s="54">
        <f>+(D106+E106)*2</f>
        <v>7.75</v>
      </c>
      <c r="E107" s="53"/>
      <c r="F107" s="53">
        <v>0.3</v>
      </c>
      <c r="G107" s="53"/>
      <c r="H107" s="56">
        <f t="shared" si="47"/>
        <v>2.3249999999999997</v>
      </c>
      <c r="I107" s="56">
        <f t="shared" si="48"/>
        <v>0</v>
      </c>
      <c r="J107" s="53"/>
    </row>
    <row r="108" spans="1:10" ht="15.75" outlineLevel="2" x14ac:dyDescent="0.25">
      <c r="A108" s="51"/>
      <c r="B108" s="52" t="s">
        <v>34</v>
      </c>
      <c r="C108" s="53"/>
      <c r="D108" s="54">
        <v>0.77</v>
      </c>
      <c r="E108" s="54"/>
      <c r="F108" s="54">
        <f>0.3-0.05</f>
        <v>0.25</v>
      </c>
      <c r="G108" s="55">
        <v>-1</v>
      </c>
      <c r="H108" s="56">
        <f t="shared" si="47"/>
        <v>0.1925</v>
      </c>
      <c r="I108" s="56">
        <f t="shared" si="48"/>
        <v>-0.1925</v>
      </c>
      <c r="J108" s="52"/>
    </row>
    <row r="109" spans="1:10" ht="15.75" outlineLevel="2" x14ac:dyDescent="0.25">
      <c r="A109" s="51"/>
      <c r="B109" s="52" t="s">
        <v>38</v>
      </c>
      <c r="C109" s="53"/>
      <c r="D109" s="54">
        <v>0.215</v>
      </c>
      <c r="E109" s="53">
        <v>0.75</v>
      </c>
      <c r="F109" s="53"/>
      <c r="G109" s="55">
        <v>-1</v>
      </c>
      <c r="H109" s="56">
        <f t="shared" si="47"/>
        <v>0.16125</v>
      </c>
      <c r="I109" s="56">
        <f t="shared" si="48"/>
        <v>-0.16125</v>
      </c>
      <c r="J109" s="53"/>
    </row>
    <row r="110" spans="1:10" s="23" customFormat="1" ht="15.75" outlineLevel="2" x14ac:dyDescent="0.25">
      <c r="A110" s="48"/>
      <c r="B110" s="43" t="s">
        <v>44</v>
      </c>
      <c r="C110" s="50"/>
      <c r="D110" s="50"/>
      <c r="E110" s="50"/>
      <c r="F110" s="50"/>
      <c r="G110" s="50">
        <v>2</v>
      </c>
      <c r="H110" s="47">
        <f>+SUM(I111:I113)</f>
        <v>5.2324999999999999</v>
      </c>
      <c r="I110" s="47">
        <f>+G110*H110</f>
        <v>10.465</v>
      </c>
      <c r="J110" s="50"/>
    </row>
    <row r="111" spans="1:10" ht="15.75" outlineLevel="2" x14ac:dyDescent="0.25">
      <c r="A111" s="51"/>
      <c r="B111" s="52" t="s">
        <v>36</v>
      </c>
      <c r="C111" s="53"/>
      <c r="D111" s="129">
        <v>5.4249999999999998</v>
      </c>
      <c r="E111" s="129"/>
      <c r="F111" s="129"/>
      <c r="G111" s="55">
        <v>1</v>
      </c>
      <c r="H111" s="56">
        <f t="shared" ref="H111:H118" si="49">+PRODUCT(D111:F111)</f>
        <v>5.4249999999999998</v>
      </c>
      <c r="I111" s="56">
        <f t="shared" ref="I111:I118" si="50">+G111*H111</f>
        <v>5.4249999999999998</v>
      </c>
      <c r="J111" s="53"/>
    </row>
    <row r="112" spans="1:10" ht="15.75" outlineLevel="2" x14ac:dyDescent="0.25">
      <c r="A112" s="51"/>
      <c r="B112" s="53"/>
      <c r="C112" s="53"/>
      <c r="D112" s="54">
        <v>10.73</v>
      </c>
      <c r="E112" s="53"/>
      <c r="F112" s="53">
        <v>0.3</v>
      </c>
      <c r="G112" s="53"/>
      <c r="H112" s="56">
        <f t="shared" si="49"/>
        <v>3.2189999999999999</v>
      </c>
      <c r="I112" s="56">
        <f t="shared" si="50"/>
        <v>0</v>
      </c>
      <c r="J112" s="53"/>
    </row>
    <row r="113" spans="1:10" ht="15.75" outlineLevel="2" x14ac:dyDescent="0.25">
      <c r="A113" s="51"/>
      <c r="B113" s="52" t="s">
        <v>34</v>
      </c>
      <c r="C113" s="53"/>
      <c r="D113" s="54">
        <v>0.77</v>
      </c>
      <c r="E113" s="54"/>
      <c r="F113" s="54">
        <f>0.3-0.05</f>
        <v>0.25</v>
      </c>
      <c r="G113" s="55">
        <v>-1</v>
      </c>
      <c r="H113" s="56">
        <f t="shared" si="49"/>
        <v>0.1925</v>
      </c>
      <c r="I113" s="56">
        <f t="shared" si="50"/>
        <v>-0.1925</v>
      </c>
      <c r="J113" s="52"/>
    </row>
    <row r="114" spans="1:10" s="23" customFormat="1" ht="15.75" outlineLevel="2" x14ac:dyDescent="0.25">
      <c r="A114" s="48"/>
      <c r="B114" s="43" t="s">
        <v>45</v>
      </c>
      <c r="C114" s="50"/>
      <c r="D114" s="50"/>
      <c r="E114" s="50"/>
      <c r="F114" s="50"/>
      <c r="G114" s="50">
        <v>2</v>
      </c>
      <c r="H114" s="47">
        <f>+SUM(I115:I118)</f>
        <v>4.0771500000000005</v>
      </c>
      <c r="I114" s="47">
        <f>+G114*H114</f>
        <v>8.154300000000001</v>
      </c>
      <c r="J114" s="50"/>
    </row>
    <row r="115" spans="1:10" ht="15.75" outlineLevel="2" x14ac:dyDescent="0.25">
      <c r="B115" s="2" t="s">
        <v>36</v>
      </c>
      <c r="C115" s="37"/>
      <c r="D115" s="4">
        <v>2.0750000000000002</v>
      </c>
      <c r="E115" s="37">
        <v>2.2000000000000002</v>
      </c>
      <c r="F115" s="37"/>
      <c r="G115" s="5">
        <v>1</v>
      </c>
      <c r="H115" s="19">
        <f t="shared" si="49"/>
        <v>4.5650000000000004</v>
      </c>
      <c r="I115" s="19">
        <f t="shared" si="50"/>
        <v>4.5650000000000004</v>
      </c>
      <c r="J115" s="37"/>
    </row>
    <row r="116" spans="1:10" ht="15.75" outlineLevel="2" x14ac:dyDescent="0.25">
      <c r="B116" s="37"/>
      <c r="C116" s="37"/>
      <c r="D116" s="4">
        <f>+(D115+E115)*2</f>
        <v>8.5500000000000007</v>
      </c>
      <c r="E116" s="37"/>
      <c r="F116" s="37">
        <v>0.3</v>
      </c>
      <c r="G116" s="37"/>
      <c r="H116" s="19">
        <f t="shared" si="49"/>
        <v>2.5649999999999999</v>
      </c>
      <c r="I116" s="19">
        <f t="shared" si="50"/>
        <v>0</v>
      </c>
      <c r="J116" s="37"/>
    </row>
    <row r="117" spans="1:10" ht="15.75" outlineLevel="2" x14ac:dyDescent="0.25">
      <c r="B117" s="2" t="s">
        <v>34</v>
      </c>
      <c r="C117" s="37"/>
      <c r="D117" s="4">
        <v>0.77</v>
      </c>
      <c r="E117" s="4"/>
      <c r="F117" s="4">
        <f>0.3-0.05</f>
        <v>0.25</v>
      </c>
      <c r="G117" s="5">
        <v>-1</v>
      </c>
      <c r="H117" s="19">
        <f t="shared" si="49"/>
        <v>0.1925</v>
      </c>
      <c r="I117" s="19">
        <f t="shared" si="50"/>
        <v>-0.1925</v>
      </c>
      <c r="J117" s="2"/>
    </row>
    <row r="118" spans="1:10" ht="15.75" outlineLevel="2" x14ac:dyDescent="0.25">
      <c r="B118" s="2" t="s">
        <v>38</v>
      </c>
      <c r="C118" s="37"/>
      <c r="D118" s="4">
        <v>0.89500000000000002</v>
      </c>
      <c r="E118" s="37">
        <v>0.33</v>
      </c>
      <c r="F118" s="37"/>
      <c r="G118" s="5">
        <v>-1</v>
      </c>
      <c r="H118" s="19">
        <f t="shared" si="49"/>
        <v>0.29535</v>
      </c>
      <c r="I118" s="19">
        <f t="shared" si="50"/>
        <v>-0.29535</v>
      </c>
      <c r="J118" s="37"/>
    </row>
    <row r="119" spans="1:10" ht="15.75" outlineLevel="2" x14ac:dyDescent="0.25">
      <c r="A119" s="48"/>
      <c r="B119" s="43" t="s">
        <v>61</v>
      </c>
      <c r="C119" s="50"/>
      <c r="D119" s="50"/>
      <c r="E119" s="50"/>
      <c r="F119" s="50"/>
      <c r="G119" s="50">
        <v>2</v>
      </c>
      <c r="H119" s="47">
        <f>+SUM(I120:I121)</f>
        <v>7.35</v>
      </c>
      <c r="I119" s="47">
        <f>+G119*H119</f>
        <v>14.7</v>
      </c>
      <c r="J119" s="50"/>
    </row>
    <row r="120" spans="1:10" ht="15.75" outlineLevel="2" x14ac:dyDescent="0.25">
      <c r="B120" s="69" t="s">
        <v>63</v>
      </c>
      <c r="C120" s="70"/>
      <c r="D120" s="71"/>
      <c r="E120" s="70"/>
      <c r="F120" s="70">
        <v>4.5</v>
      </c>
      <c r="G120" s="72">
        <v>1</v>
      </c>
      <c r="H120" s="19">
        <f t="shared" ref="H120:H121" si="51">+PRODUCT(D120:F120)</f>
        <v>4.5</v>
      </c>
      <c r="I120" s="19">
        <f t="shared" ref="I120" si="52">+G120*H120</f>
        <v>4.5</v>
      </c>
      <c r="J120" s="70"/>
    </row>
    <row r="121" spans="1:10" ht="15.75" outlineLevel="2" x14ac:dyDescent="0.25">
      <c r="B121" s="69" t="s">
        <v>33</v>
      </c>
      <c r="C121" s="70"/>
      <c r="D121" s="71">
        <v>9.5</v>
      </c>
      <c r="E121" s="70"/>
      <c r="F121" s="70">
        <v>0.3</v>
      </c>
      <c r="G121" s="72">
        <v>1</v>
      </c>
      <c r="H121" s="19">
        <f t="shared" si="51"/>
        <v>2.85</v>
      </c>
      <c r="I121" s="19">
        <f t="shared" ref="I121" si="53">+G121*H121</f>
        <v>2.85</v>
      </c>
      <c r="J121" s="70"/>
    </row>
    <row r="122" spans="1:10" s="23" customFormat="1" ht="15.75" outlineLevel="1" x14ac:dyDescent="0.25">
      <c r="A122" s="92"/>
      <c r="B122" s="88" t="s">
        <v>47</v>
      </c>
      <c r="C122" s="93"/>
      <c r="D122" s="94"/>
      <c r="E122" s="94"/>
      <c r="F122" s="94"/>
      <c r="G122" s="95">
        <v>5</v>
      </c>
      <c r="H122" s="96"/>
      <c r="I122" s="97">
        <f>(+I123+I131+I139+I148+I157+I166+I170+I175)*G122</f>
        <v>1781.1987499999996</v>
      </c>
      <c r="J122" s="88"/>
    </row>
    <row r="123" spans="1:10" s="23" customFormat="1" ht="15.75" outlineLevel="2" x14ac:dyDescent="0.25">
      <c r="A123" s="42"/>
      <c r="B123" s="43" t="s">
        <v>35</v>
      </c>
      <c r="C123" s="44"/>
      <c r="D123" s="45"/>
      <c r="E123" s="45"/>
      <c r="F123" s="45"/>
      <c r="G123" s="46">
        <v>8</v>
      </c>
      <c r="H123" s="47">
        <f>+SUM(I124:I130)</f>
        <v>11.752499999999998</v>
      </c>
      <c r="I123" s="47">
        <f>+G123*H123</f>
        <v>94.019999999999982</v>
      </c>
      <c r="J123" s="43"/>
    </row>
    <row r="124" spans="1:10" ht="15.75" outlineLevel="2" x14ac:dyDescent="0.25">
      <c r="A124" s="36"/>
      <c r="B124" s="2" t="s">
        <v>36</v>
      </c>
      <c r="C124" s="3"/>
      <c r="D124" s="4">
        <v>2.85</v>
      </c>
      <c r="E124" s="4">
        <v>1.4</v>
      </c>
      <c r="F124" s="4"/>
      <c r="G124" s="5">
        <v>1</v>
      </c>
      <c r="H124" s="19">
        <f t="shared" ref="H124:H130" si="54">+PRODUCT(D124:F124)</f>
        <v>3.9899999999999998</v>
      </c>
      <c r="I124" s="19">
        <f t="shared" ref="I124:I130" si="55">+G124*H124</f>
        <v>3.9899999999999998</v>
      </c>
      <c r="J124" s="2"/>
    </row>
    <row r="125" spans="1:10" ht="15.75" outlineLevel="2" x14ac:dyDescent="0.25">
      <c r="A125" s="36"/>
      <c r="B125" s="2"/>
      <c r="C125" s="3"/>
      <c r="D125" s="4">
        <f>+(D124+E124)*2</f>
        <v>8.5</v>
      </c>
      <c r="E125" s="4"/>
      <c r="F125" s="4">
        <v>0.3</v>
      </c>
      <c r="G125" s="5">
        <v>1</v>
      </c>
      <c r="H125" s="19">
        <f t="shared" si="54"/>
        <v>2.5499999999999998</v>
      </c>
      <c r="I125" s="19">
        <f t="shared" si="55"/>
        <v>2.5499999999999998</v>
      </c>
      <c r="J125" s="2"/>
    </row>
    <row r="126" spans="1:10" ht="15.75" outlineLevel="2" x14ac:dyDescent="0.25">
      <c r="A126" s="36"/>
      <c r="B126" s="2" t="s">
        <v>34</v>
      </c>
      <c r="C126" s="3"/>
      <c r="D126" s="4">
        <v>0.77</v>
      </c>
      <c r="E126" s="4"/>
      <c r="F126" s="4">
        <f>0.3-0.05</f>
        <v>0.25</v>
      </c>
      <c r="G126" s="5">
        <v>-1</v>
      </c>
      <c r="H126" s="19">
        <f t="shared" si="54"/>
        <v>0.1925</v>
      </c>
      <c r="I126" s="19">
        <f t="shared" si="55"/>
        <v>-0.1925</v>
      </c>
      <c r="J126" s="2"/>
    </row>
    <row r="127" spans="1:10" ht="15.75" outlineLevel="2" x14ac:dyDescent="0.25">
      <c r="A127" s="36"/>
      <c r="B127" s="2" t="s">
        <v>37</v>
      </c>
      <c r="C127" s="3"/>
      <c r="D127" s="4">
        <v>2.105</v>
      </c>
      <c r="E127" s="4">
        <v>1.7</v>
      </c>
      <c r="F127" s="4"/>
      <c r="G127" s="5">
        <v>1</v>
      </c>
      <c r="H127" s="19">
        <f t="shared" si="54"/>
        <v>3.5785</v>
      </c>
      <c r="I127" s="19">
        <f t="shared" si="55"/>
        <v>3.5785</v>
      </c>
      <c r="J127" s="2"/>
    </row>
    <row r="128" spans="1:10" ht="15.75" outlineLevel="2" x14ac:dyDescent="0.25">
      <c r="B128" s="37"/>
      <c r="C128" s="37"/>
      <c r="D128" s="4">
        <f>+(D127+E127)*2</f>
        <v>7.6099999999999994</v>
      </c>
      <c r="E128" s="4"/>
      <c r="F128" s="4">
        <v>0.3</v>
      </c>
      <c r="G128" s="5">
        <v>1</v>
      </c>
      <c r="H128" s="19">
        <f t="shared" si="54"/>
        <v>2.2829999999999999</v>
      </c>
      <c r="I128" s="19">
        <f t="shared" si="55"/>
        <v>2.2829999999999999</v>
      </c>
      <c r="J128" s="37"/>
    </row>
    <row r="129" spans="1:10" ht="15.75" outlineLevel="2" x14ac:dyDescent="0.25">
      <c r="B129" s="2" t="s">
        <v>34</v>
      </c>
      <c r="C129" s="37"/>
      <c r="D129" s="4">
        <v>0.77</v>
      </c>
      <c r="E129" s="4"/>
      <c r="F129" s="4">
        <f>0.3-0.05</f>
        <v>0.25</v>
      </c>
      <c r="G129" s="5">
        <v>-1</v>
      </c>
      <c r="H129" s="19">
        <f t="shared" si="54"/>
        <v>0.1925</v>
      </c>
      <c r="I129" s="19">
        <f t="shared" si="55"/>
        <v>-0.1925</v>
      </c>
      <c r="J129" s="37"/>
    </row>
    <row r="130" spans="1:10" ht="15.75" outlineLevel="2" x14ac:dyDescent="0.25">
      <c r="B130" s="2" t="s">
        <v>38</v>
      </c>
      <c r="C130" s="37"/>
      <c r="D130" s="4">
        <v>0.8</v>
      </c>
      <c r="E130" s="4">
        <v>0.33</v>
      </c>
      <c r="F130" s="4"/>
      <c r="G130" s="5">
        <v>-1</v>
      </c>
      <c r="H130" s="19">
        <f t="shared" si="54"/>
        <v>0.26400000000000001</v>
      </c>
      <c r="I130" s="19">
        <f t="shared" si="55"/>
        <v>-0.26400000000000001</v>
      </c>
      <c r="J130" s="37"/>
    </row>
    <row r="131" spans="1:10" s="23" customFormat="1" ht="15.75" outlineLevel="2" x14ac:dyDescent="0.25">
      <c r="A131" s="42"/>
      <c r="B131" s="43" t="s">
        <v>39</v>
      </c>
      <c r="C131" s="44"/>
      <c r="D131" s="45"/>
      <c r="E131" s="45"/>
      <c r="F131" s="45"/>
      <c r="G131" s="49">
        <v>18</v>
      </c>
      <c r="H131" s="47">
        <f>+SUM(I132:I138)</f>
        <v>10.687999999999999</v>
      </c>
      <c r="I131" s="47">
        <f>+G131*H131</f>
        <v>192.38399999999999</v>
      </c>
      <c r="J131" s="43"/>
    </row>
    <row r="132" spans="1:10" ht="15.75" outlineLevel="2" x14ac:dyDescent="0.25">
      <c r="B132" s="2" t="s">
        <v>36</v>
      </c>
      <c r="C132" s="37"/>
      <c r="D132" s="4">
        <v>2.4500000000000002</v>
      </c>
      <c r="E132" s="37">
        <v>1.35</v>
      </c>
      <c r="F132" s="37"/>
      <c r="G132" s="5">
        <v>1</v>
      </c>
      <c r="H132" s="19">
        <f t="shared" ref="H132:H138" si="56">+PRODUCT(D132:F132)</f>
        <v>3.3075000000000006</v>
      </c>
      <c r="I132" s="19">
        <f t="shared" ref="I132:I138" si="57">+G132*H132</f>
        <v>3.3075000000000006</v>
      </c>
      <c r="J132" s="37"/>
    </row>
    <row r="133" spans="1:10" ht="15.75" outlineLevel="2" x14ac:dyDescent="0.25">
      <c r="B133" s="37"/>
      <c r="C133" s="37"/>
      <c r="D133" s="4">
        <f>+(D132+E132)*2</f>
        <v>7.6000000000000005</v>
      </c>
      <c r="E133" s="4"/>
      <c r="F133" s="4">
        <v>0.3</v>
      </c>
      <c r="G133" s="5">
        <v>1</v>
      </c>
      <c r="H133" s="19">
        <f t="shared" si="56"/>
        <v>2.2800000000000002</v>
      </c>
      <c r="I133" s="19">
        <f t="shared" si="57"/>
        <v>2.2800000000000002</v>
      </c>
      <c r="J133" s="2"/>
    </row>
    <row r="134" spans="1:10" ht="15.75" outlineLevel="2" x14ac:dyDescent="0.25">
      <c r="B134" s="2" t="s">
        <v>34</v>
      </c>
      <c r="C134" s="37"/>
      <c r="D134" s="4">
        <v>0.77</v>
      </c>
      <c r="E134" s="4"/>
      <c r="F134" s="4">
        <f>0.3-0.05</f>
        <v>0.25</v>
      </c>
      <c r="G134" s="5">
        <v>-1</v>
      </c>
      <c r="H134" s="19">
        <f t="shared" si="56"/>
        <v>0.1925</v>
      </c>
      <c r="I134" s="19">
        <f t="shared" si="57"/>
        <v>-0.1925</v>
      </c>
      <c r="J134" s="2"/>
    </row>
    <row r="135" spans="1:10" ht="15.75" outlineLevel="2" x14ac:dyDescent="0.25">
      <c r="B135" s="2" t="s">
        <v>37</v>
      </c>
      <c r="C135" s="37"/>
      <c r="D135" s="4">
        <v>2.5499999999999998</v>
      </c>
      <c r="E135" s="37">
        <v>1.35</v>
      </c>
      <c r="F135" s="37"/>
      <c r="G135" s="5">
        <v>1</v>
      </c>
      <c r="H135" s="19">
        <f t="shared" si="56"/>
        <v>3.4424999999999999</v>
      </c>
      <c r="I135" s="19">
        <f t="shared" si="57"/>
        <v>3.4424999999999999</v>
      </c>
      <c r="J135" s="37"/>
    </row>
    <row r="136" spans="1:10" ht="15.75" outlineLevel="2" x14ac:dyDescent="0.25">
      <c r="B136" s="37"/>
      <c r="C136" s="37"/>
      <c r="D136" s="4">
        <f>+(D135+E135)*2</f>
        <v>7.8</v>
      </c>
      <c r="E136" s="4"/>
      <c r="F136" s="4">
        <v>0.3</v>
      </c>
      <c r="G136" s="5">
        <v>1</v>
      </c>
      <c r="H136" s="19">
        <f t="shared" si="56"/>
        <v>2.34</v>
      </c>
      <c r="I136" s="19">
        <f t="shared" si="57"/>
        <v>2.34</v>
      </c>
      <c r="J136" s="2"/>
    </row>
    <row r="137" spans="1:10" ht="15.75" outlineLevel="2" x14ac:dyDescent="0.25">
      <c r="B137" s="2" t="s">
        <v>34</v>
      </c>
      <c r="C137" s="37"/>
      <c r="D137" s="4">
        <v>0.77</v>
      </c>
      <c r="E137" s="4"/>
      <c r="F137" s="4">
        <f>0.3-0.05</f>
        <v>0.25</v>
      </c>
      <c r="G137" s="5">
        <v>-1</v>
      </c>
      <c r="H137" s="19">
        <f t="shared" si="56"/>
        <v>0.1925</v>
      </c>
      <c r="I137" s="19">
        <f t="shared" si="57"/>
        <v>-0.1925</v>
      </c>
      <c r="J137" s="2"/>
    </row>
    <row r="138" spans="1:10" ht="15.75" outlineLevel="2" x14ac:dyDescent="0.25">
      <c r="B138" s="2" t="s">
        <v>38</v>
      </c>
      <c r="C138" s="37"/>
      <c r="D138" s="4">
        <v>0.9</v>
      </c>
      <c r="E138" s="37">
        <v>0.33</v>
      </c>
      <c r="F138" s="37"/>
      <c r="G138" s="5">
        <v>-1</v>
      </c>
      <c r="H138" s="19">
        <f t="shared" si="56"/>
        <v>0.29700000000000004</v>
      </c>
      <c r="I138" s="19">
        <f t="shared" si="57"/>
        <v>-0.29700000000000004</v>
      </c>
      <c r="J138" s="37"/>
    </row>
    <row r="139" spans="1:10" s="23" customFormat="1" ht="15.75" outlineLevel="2" x14ac:dyDescent="0.25">
      <c r="A139" s="42"/>
      <c r="B139" s="43" t="s">
        <v>40</v>
      </c>
      <c r="C139" s="44"/>
      <c r="D139" s="45"/>
      <c r="E139" s="45"/>
      <c r="F139" s="45"/>
      <c r="G139" s="49">
        <v>2</v>
      </c>
      <c r="H139" s="47">
        <f>+SUM(I140:I147)</f>
        <v>11.933</v>
      </c>
      <c r="I139" s="47">
        <f>+G139*H139</f>
        <v>23.866</v>
      </c>
      <c r="J139" s="43"/>
    </row>
    <row r="140" spans="1:10" ht="15.75" outlineLevel="2" x14ac:dyDescent="0.25">
      <c r="B140" s="2" t="s">
        <v>36</v>
      </c>
      <c r="C140" s="37"/>
      <c r="D140" s="4">
        <v>2</v>
      </c>
      <c r="E140" s="37">
        <v>1.9</v>
      </c>
      <c r="F140" s="37"/>
      <c r="G140" s="5">
        <v>1</v>
      </c>
      <c r="H140" s="19">
        <f t="shared" ref="H140:H147" si="58">+PRODUCT(D140:F140)</f>
        <v>3.8</v>
      </c>
      <c r="I140" s="19">
        <f t="shared" ref="I140:I147" si="59">+G140*H140</f>
        <v>3.8</v>
      </c>
      <c r="J140" s="37"/>
    </row>
    <row r="141" spans="1:10" ht="15.75" outlineLevel="2" x14ac:dyDescent="0.25">
      <c r="B141" s="37"/>
      <c r="C141" s="37"/>
      <c r="D141" s="4">
        <f>+(D140+E140)*2</f>
        <v>7.8</v>
      </c>
      <c r="E141" s="4"/>
      <c r="F141" s="4">
        <v>0.3</v>
      </c>
      <c r="G141" s="5">
        <v>1</v>
      </c>
      <c r="H141" s="19">
        <f t="shared" si="58"/>
        <v>2.34</v>
      </c>
      <c r="I141" s="19">
        <f t="shared" si="59"/>
        <v>2.34</v>
      </c>
      <c r="J141" s="2"/>
    </row>
    <row r="142" spans="1:10" ht="15.75" outlineLevel="2" x14ac:dyDescent="0.25">
      <c r="B142" s="2" t="s">
        <v>34</v>
      </c>
      <c r="C142" s="37"/>
      <c r="D142" s="4">
        <v>0.77</v>
      </c>
      <c r="E142" s="4"/>
      <c r="F142" s="4">
        <f>0.3-0.05</f>
        <v>0.25</v>
      </c>
      <c r="G142" s="5">
        <v>-1</v>
      </c>
      <c r="H142" s="19">
        <f t="shared" si="58"/>
        <v>0.1925</v>
      </c>
      <c r="I142" s="19">
        <f t="shared" si="59"/>
        <v>-0.1925</v>
      </c>
      <c r="J142" s="2"/>
    </row>
    <row r="143" spans="1:10" ht="15.75" outlineLevel="2" x14ac:dyDescent="0.25">
      <c r="B143" s="2" t="s">
        <v>41</v>
      </c>
      <c r="C143" s="37"/>
      <c r="D143" s="4">
        <v>1.2649999999999999</v>
      </c>
      <c r="E143" s="37">
        <v>0.1</v>
      </c>
      <c r="F143" s="37"/>
      <c r="G143" s="5">
        <v>-1</v>
      </c>
      <c r="H143" s="19">
        <f t="shared" si="58"/>
        <v>0.1265</v>
      </c>
      <c r="I143" s="19">
        <f t="shared" si="59"/>
        <v>-0.1265</v>
      </c>
      <c r="J143" s="37"/>
    </row>
    <row r="144" spans="1:10" ht="15.75" outlineLevel="2" x14ac:dyDescent="0.25">
      <c r="B144" s="2" t="s">
        <v>37</v>
      </c>
      <c r="C144" s="37"/>
      <c r="D144" s="4">
        <v>2.97</v>
      </c>
      <c r="E144" s="37">
        <v>1.35</v>
      </c>
      <c r="F144" s="37"/>
      <c r="G144" s="5">
        <v>1</v>
      </c>
      <c r="H144" s="19">
        <f t="shared" si="58"/>
        <v>4.009500000000001</v>
      </c>
      <c r="I144" s="19">
        <f t="shared" si="59"/>
        <v>4.009500000000001</v>
      </c>
      <c r="J144" s="37"/>
    </row>
    <row r="145" spans="1:10" ht="15.75" outlineLevel="2" x14ac:dyDescent="0.25">
      <c r="B145" s="37"/>
      <c r="C145" s="37"/>
      <c r="D145" s="4">
        <f>+(D144+E144)*2</f>
        <v>8.64</v>
      </c>
      <c r="E145" s="4"/>
      <c r="F145" s="4">
        <v>0.3</v>
      </c>
      <c r="G145" s="5">
        <v>1</v>
      </c>
      <c r="H145" s="19">
        <f t="shared" si="58"/>
        <v>2.5920000000000001</v>
      </c>
      <c r="I145" s="19">
        <f t="shared" si="59"/>
        <v>2.5920000000000001</v>
      </c>
      <c r="J145" s="2"/>
    </row>
    <row r="146" spans="1:10" ht="15.75" outlineLevel="2" x14ac:dyDescent="0.25">
      <c r="B146" s="2" t="s">
        <v>34</v>
      </c>
      <c r="C146" s="37"/>
      <c r="D146" s="4">
        <v>0.77</v>
      </c>
      <c r="E146" s="4"/>
      <c r="F146" s="4">
        <f>0.3-0.05</f>
        <v>0.25</v>
      </c>
      <c r="G146" s="5">
        <v>-1</v>
      </c>
      <c r="H146" s="19">
        <f t="shared" si="58"/>
        <v>0.1925</v>
      </c>
      <c r="I146" s="19">
        <f t="shared" si="59"/>
        <v>-0.1925</v>
      </c>
      <c r="J146" s="2"/>
    </row>
    <row r="147" spans="1:10" ht="15.75" outlineLevel="2" x14ac:dyDescent="0.25">
      <c r="B147" s="2" t="s">
        <v>38</v>
      </c>
      <c r="C147" s="37"/>
      <c r="D147" s="4">
        <v>0.9</v>
      </c>
      <c r="E147" s="37">
        <v>0.33</v>
      </c>
      <c r="F147" s="37"/>
      <c r="G147" s="5">
        <v>-1</v>
      </c>
      <c r="H147" s="19">
        <f t="shared" si="58"/>
        <v>0.29700000000000004</v>
      </c>
      <c r="I147" s="19">
        <f t="shared" si="59"/>
        <v>-0.29700000000000004</v>
      </c>
      <c r="J147" s="37"/>
    </row>
    <row r="148" spans="1:10" s="23" customFormat="1" ht="15.75" outlineLevel="2" x14ac:dyDescent="0.25">
      <c r="A148" s="48"/>
      <c r="B148" s="43" t="s">
        <v>42</v>
      </c>
      <c r="C148" s="50"/>
      <c r="D148" s="45"/>
      <c r="E148" s="50"/>
      <c r="F148" s="50"/>
      <c r="G148" s="49">
        <v>2</v>
      </c>
      <c r="H148" s="47">
        <f>+SUM(I149:I156)</f>
        <v>6.3252249999999997</v>
      </c>
      <c r="I148" s="47">
        <f>+G148*H148</f>
        <v>12.650449999999999</v>
      </c>
      <c r="J148" s="50"/>
    </row>
    <row r="149" spans="1:10" ht="15.75" outlineLevel="2" x14ac:dyDescent="0.25">
      <c r="B149" s="2" t="s">
        <v>36</v>
      </c>
      <c r="C149" s="37"/>
      <c r="D149" s="4">
        <v>2.7549999999999999</v>
      </c>
      <c r="E149" s="37">
        <v>1.355</v>
      </c>
      <c r="F149" s="37"/>
      <c r="G149" s="5">
        <v>1</v>
      </c>
      <c r="H149" s="19">
        <f t="shared" ref="H149:H156" si="60">+PRODUCT(D149:F149)</f>
        <v>3.7330249999999996</v>
      </c>
      <c r="I149" s="19">
        <f t="shared" ref="I149:I156" si="61">+G149*H149</f>
        <v>3.7330249999999996</v>
      </c>
      <c r="J149" s="37"/>
    </row>
    <row r="150" spans="1:10" ht="15.75" outlineLevel="2" x14ac:dyDescent="0.25">
      <c r="B150" s="37"/>
      <c r="C150" s="37"/>
      <c r="D150" s="4">
        <f>+(D149+E149)*2</f>
        <v>8.2199999999999989</v>
      </c>
      <c r="E150" s="37"/>
      <c r="F150" s="37">
        <v>0.3</v>
      </c>
      <c r="G150" s="37"/>
      <c r="H150" s="19">
        <f t="shared" si="60"/>
        <v>2.4659999999999997</v>
      </c>
      <c r="I150" s="19">
        <f t="shared" si="61"/>
        <v>0</v>
      </c>
      <c r="J150" s="37"/>
    </row>
    <row r="151" spans="1:10" ht="15.75" outlineLevel="2" x14ac:dyDescent="0.25">
      <c r="B151" s="2" t="s">
        <v>34</v>
      </c>
      <c r="C151" s="37"/>
      <c r="D151" s="4">
        <v>0.77</v>
      </c>
      <c r="E151" s="4"/>
      <c r="F151" s="4">
        <f>0.3-0.05</f>
        <v>0.25</v>
      </c>
      <c r="G151" s="5">
        <v>-1</v>
      </c>
      <c r="H151" s="19">
        <f t="shared" si="60"/>
        <v>0.1925</v>
      </c>
      <c r="I151" s="19">
        <f t="shared" si="61"/>
        <v>-0.1925</v>
      </c>
      <c r="J151" s="2"/>
    </row>
    <row r="152" spans="1:10" ht="15.75" outlineLevel="2" x14ac:dyDescent="0.25">
      <c r="B152" s="2" t="s">
        <v>38</v>
      </c>
      <c r="C152" s="37"/>
      <c r="D152" s="4">
        <v>0.96</v>
      </c>
      <c r="E152" s="37">
        <v>0.33</v>
      </c>
      <c r="F152" s="37"/>
      <c r="G152" s="5">
        <v>-1</v>
      </c>
      <c r="H152" s="19">
        <f t="shared" si="60"/>
        <v>0.31680000000000003</v>
      </c>
      <c r="I152" s="19">
        <f t="shared" si="61"/>
        <v>-0.31680000000000003</v>
      </c>
      <c r="J152" s="37"/>
    </row>
    <row r="153" spans="1:10" ht="15.75" outlineLevel="2" x14ac:dyDescent="0.25">
      <c r="B153" s="2" t="s">
        <v>37</v>
      </c>
      <c r="C153" s="37"/>
      <c r="D153" s="4">
        <v>1.8</v>
      </c>
      <c r="E153" s="37">
        <v>1.9</v>
      </c>
      <c r="F153" s="37"/>
      <c r="G153" s="5">
        <v>1</v>
      </c>
      <c r="H153" s="19">
        <f t="shared" si="60"/>
        <v>3.42</v>
      </c>
      <c r="I153" s="19">
        <f t="shared" si="61"/>
        <v>3.42</v>
      </c>
      <c r="J153" s="37"/>
    </row>
    <row r="154" spans="1:10" ht="15.75" outlineLevel="2" x14ac:dyDescent="0.25">
      <c r="B154" s="37"/>
      <c r="C154" s="37"/>
      <c r="D154" s="4">
        <f>+(D153+E153)*2</f>
        <v>7.4</v>
      </c>
      <c r="E154" s="37"/>
      <c r="F154" s="37">
        <v>0.3</v>
      </c>
      <c r="G154" s="37"/>
      <c r="H154" s="19">
        <f t="shared" si="60"/>
        <v>2.2200000000000002</v>
      </c>
      <c r="I154" s="19">
        <f t="shared" si="61"/>
        <v>0</v>
      </c>
      <c r="J154" s="37"/>
    </row>
    <row r="155" spans="1:10" ht="15.75" outlineLevel="2" x14ac:dyDescent="0.25">
      <c r="B155" s="2" t="s">
        <v>34</v>
      </c>
      <c r="C155" s="37"/>
      <c r="D155" s="4">
        <v>0.77</v>
      </c>
      <c r="E155" s="4"/>
      <c r="F155" s="4">
        <f>0.3-0.05</f>
        <v>0.25</v>
      </c>
      <c r="G155" s="5">
        <v>-1</v>
      </c>
      <c r="H155" s="19">
        <f t="shared" si="60"/>
        <v>0.1925</v>
      </c>
      <c r="I155" s="19">
        <f t="shared" si="61"/>
        <v>-0.1925</v>
      </c>
      <c r="J155" s="2"/>
    </row>
    <row r="156" spans="1:10" ht="15.75" outlineLevel="2" x14ac:dyDescent="0.25">
      <c r="B156" s="2" t="s">
        <v>38</v>
      </c>
      <c r="C156" s="37"/>
      <c r="D156" s="4">
        <v>1.26</v>
      </c>
      <c r="E156" s="37">
        <v>0.1</v>
      </c>
      <c r="F156" s="37"/>
      <c r="G156" s="5">
        <v>-1</v>
      </c>
      <c r="H156" s="19">
        <f t="shared" si="60"/>
        <v>0.126</v>
      </c>
      <c r="I156" s="19">
        <f t="shared" si="61"/>
        <v>-0.126</v>
      </c>
      <c r="J156" s="37"/>
    </row>
    <row r="157" spans="1:10" s="23" customFormat="1" ht="15.75" outlineLevel="2" x14ac:dyDescent="0.25">
      <c r="A157" s="48"/>
      <c r="B157" s="43" t="s">
        <v>43</v>
      </c>
      <c r="C157" s="50"/>
      <c r="D157" s="50"/>
      <c r="E157" s="50"/>
      <c r="F157" s="50"/>
      <c r="G157" s="49">
        <v>4</v>
      </c>
      <c r="H157" s="47">
        <f>+SUM(I158:I165)</f>
        <v>0</v>
      </c>
      <c r="I157" s="47">
        <f>+G157*H157</f>
        <v>0</v>
      </c>
      <c r="J157" s="50"/>
    </row>
    <row r="158" spans="1:10" ht="15.75" outlineLevel="2" x14ac:dyDescent="0.25">
      <c r="A158" s="51"/>
      <c r="B158" s="52" t="s">
        <v>36</v>
      </c>
      <c r="C158" s="53"/>
      <c r="D158" s="54">
        <v>3.05</v>
      </c>
      <c r="E158" s="53">
        <v>1.4</v>
      </c>
      <c r="F158" s="53"/>
      <c r="G158" s="55">
        <v>1</v>
      </c>
      <c r="H158" s="56">
        <f t="shared" ref="H158:H165" si="62">+PRODUCT(D158:F158)</f>
        <v>4.2699999999999996</v>
      </c>
      <c r="I158" s="56">
        <f>+G158*H158*0</f>
        <v>0</v>
      </c>
      <c r="J158" s="53"/>
    </row>
    <row r="159" spans="1:10" ht="15.75" outlineLevel="2" x14ac:dyDescent="0.25">
      <c r="A159" s="51"/>
      <c r="B159" s="53"/>
      <c r="C159" s="53"/>
      <c r="D159" s="54">
        <f>+(D158+E158)*2</f>
        <v>8.8999999999999986</v>
      </c>
      <c r="E159" s="53"/>
      <c r="F159" s="53">
        <v>0.3</v>
      </c>
      <c r="G159" s="53"/>
      <c r="H159" s="56">
        <f t="shared" si="62"/>
        <v>2.6699999999999995</v>
      </c>
      <c r="I159" s="56">
        <f t="shared" ref="I159:I165" si="63">+G159*H159*0</f>
        <v>0</v>
      </c>
      <c r="J159" s="53"/>
    </row>
    <row r="160" spans="1:10" ht="15.75" outlineLevel="2" x14ac:dyDescent="0.25">
      <c r="A160" s="51"/>
      <c r="B160" s="52" t="s">
        <v>34</v>
      </c>
      <c r="C160" s="53"/>
      <c r="D160" s="54">
        <v>0.77</v>
      </c>
      <c r="E160" s="54"/>
      <c r="F160" s="54">
        <f>0.3-0.05</f>
        <v>0.25</v>
      </c>
      <c r="G160" s="55">
        <v>-1</v>
      </c>
      <c r="H160" s="56">
        <f t="shared" si="62"/>
        <v>0.1925</v>
      </c>
      <c r="I160" s="56">
        <f t="shared" si="63"/>
        <v>0</v>
      </c>
      <c r="J160" s="52"/>
    </row>
    <row r="161" spans="1:10" ht="15.75" outlineLevel="2" x14ac:dyDescent="0.25">
      <c r="A161" s="51"/>
      <c r="B161" s="52" t="s">
        <v>38</v>
      </c>
      <c r="C161" s="53"/>
      <c r="D161" s="54">
        <v>0.96</v>
      </c>
      <c r="E161" s="53">
        <v>0.33</v>
      </c>
      <c r="F161" s="53"/>
      <c r="G161" s="55">
        <v>-1</v>
      </c>
      <c r="H161" s="56">
        <f t="shared" si="62"/>
        <v>0.31680000000000003</v>
      </c>
      <c r="I161" s="56">
        <f t="shared" si="63"/>
        <v>0</v>
      </c>
      <c r="J161" s="53"/>
    </row>
    <row r="162" spans="1:10" ht="15.75" outlineLevel="2" x14ac:dyDescent="0.25">
      <c r="A162" s="51"/>
      <c r="B162" s="52" t="s">
        <v>37</v>
      </c>
      <c r="C162" s="53"/>
      <c r="D162" s="54">
        <v>2.125</v>
      </c>
      <c r="E162" s="53">
        <v>1.75</v>
      </c>
      <c r="F162" s="53"/>
      <c r="G162" s="55">
        <v>1</v>
      </c>
      <c r="H162" s="56">
        <f t="shared" si="62"/>
        <v>3.71875</v>
      </c>
      <c r="I162" s="56">
        <f t="shared" si="63"/>
        <v>0</v>
      </c>
      <c r="J162" s="53"/>
    </row>
    <row r="163" spans="1:10" ht="15.75" outlineLevel="2" x14ac:dyDescent="0.25">
      <c r="A163" s="51"/>
      <c r="B163" s="53"/>
      <c r="C163" s="53"/>
      <c r="D163" s="54">
        <f>+(D162+E162)*2</f>
        <v>7.75</v>
      </c>
      <c r="E163" s="53"/>
      <c r="F163" s="53">
        <v>0.3</v>
      </c>
      <c r="G163" s="53"/>
      <c r="H163" s="56">
        <f t="shared" si="62"/>
        <v>2.3249999999999997</v>
      </c>
      <c r="I163" s="56">
        <f t="shared" si="63"/>
        <v>0</v>
      </c>
      <c r="J163" s="53"/>
    </row>
    <row r="164" spans="1:10" ht="15.75" outlineLevel="2" x14ac:dyDescent="0.25">
      <c r="A164" s="51"/>
      <c r="B164" s="52" t="s">
        <v>34</v>
      </c>
      <c r="C164" s="53"/>
      <c r="D164" s="54">
        <v>0.77</v>
      </c>
      <c r="E164" s="54"/>
      <c r="F164" s="54">
        <f>0.3-0.05</f>
        <v>0.25</v>
      </c>
      <c r="G164" s="55">
        <v>-1</v>
      </c>
      <c r="H164" s="56">
        <f t="shared" si="62"/>
        <v>0.1925</v>
      </c>
      <c r="I164" s="56">
        <f t="shared" si="63"/>
        <v>0</v>
      </c>
      <c r="J164" s="52"/>
    </row>
    <row r="165" spans="1:10" ht="15.75" outlineLevel="2" x14ac:dyDescent="0.25">
      <c r="A165" s="51"/>
      <c r="B165" s="52" t="s">
        <v>38</v>
      </c>
      <c r="C165" s="53"/>
      <c r="D165" s="54">
        <v>0.215</v>
      </c>
      <c r="E165" s="53">
        <v>0.75</v>
      </c>
      <c r="F165" s="53"/>
      <c r="G165" s="55">
        <v>-1</v>
      </c>
      <c r="H165" s="56">
        <f t="shared" si="62"/>
        <v>0.16125</v>
      </c>
      <c r="I165" s="56">
        <f t="shared" si="63"/>
        <v>0</v>
      </c>
      <c r="J165" s="53"/>
    </row>
    <row r="166" spans="1:10" s="23" customFormat="1" ht="15.75" outlineLevel="2" x14ac:dyDescent="0.25">
      <c r="A166" s="48"/>
      <c r="B166" s="43" t="s">
        <v>44</v>
      </c>
      <c r="C166" s="50"/>
      <c r="D166" s="50"/>
      <c r="E166" s="50"/>
      <c r="F166" s="50"/>
      <c r="G166" s="50">
        <v>2</v>
      </c>
      <c r="H166" s="47">
        <f>+SUM(I167:I169)</f>
        <v>5.2324999999999999</v>
      </c>
      <c r="I166" s="47">
        <f>+G166*H166</f>
        <v>10.465</v>
      </c>
      <c r="J166" s="50"/>
    </row>
    <row r="167" spans="1:10" ht="15.75" outlineLevel="2" x14ac:dyDescent="0.25">
      <c r="A167" s="51"/>
      <c r="B167" s="52" t="s">
        <v>36</v>
      </c>
      <c r="C167" s="53"/>
      <c r="D167" s="129">
        <v>5.4249999999999998</v>
      </c>
      <c r="E167" s="129"/>
      <c r="F167" s="129"/>
      <c r="G167" s="55">
        <v>1</v>
      </c>
      <c r="H167" s="56">
        <f t="shared" ref="H167:H169" si="64">+PRODUCT(D167:F167)</f>
        <v>5.4249999999999998</v>
      </c>
      <c r="I167" s="56">
        <f t="shared" ref="I167:I169" si="65">+G167*H167</f>
        <v>5.4249999999999998</v>
      </c>
      <c r="J167" s="53"/>
    </row>
    <row r="168" spans="1:10" ht="15.75" outlineLevel="2" x14ac:dyDescent="0.25">
      <c r="A168" s="51"/>
      <c r="B168" s="53"/>
      <c r="C168" s="53"/>
      <c r="D168" s="54">
        <v>10.73</v>
      </c>
      <c r="E168" s="53"/>
      <c r="F168" s="53">
        <v>0.3</v>
      </c>
      <c r="G168" s="53"/>
      <c r="H168" s="56">
        <f t="shared" si="64"/>
        <v>3.2189999999999999</v>
      </c>
      <c r="I168" s="56">
        <f t="shared" si="65"/>
        <v>0</v>
      </c>
      <c r="J168" s="53"/>
    </row>
    <row r="169" spans="1:10" ht="15.75" outlineLevel="2" x14ac:dyDescent="0.25">
      <c r="A169" s="51"/>
      <c r="B169" s="52" t="s">
        <v>34</v>
      </c>
      <c r="C169" s="53"/>
      <c r="D169" s="54">
        <v>0.77</v>
      </c>
      <c r="E169" s="54"/>
      <c r="F169" s="54">
        <f>0.3-0.05</f>
        <v>0.25</v>
      </c>
      <c r="G169" s="55">
        <v>-1</v>
      </c>
      <c r="H169" s="56">
        <f t="shared" si="64"/>
        <v>0.1925</v>
      </c>
      <c r="I169" s="56">
        <f t="shared" si="65"/>
        <v>-0.1925</v>
      </c>
      <c r="J169" s="52"/>
    </row>
    <row r="170" spans="1:10" s="23" customFormat="1" ht="15.75" outlineLevel="2" x14ac:dyDescent="0.25">
      <c r="A170" s="48"/>
      <c r="B170" s="43" t="s">
        <v>45</v>
      </c>
      <c r="C170" s="50"/>
      <c r="D170" s="50"/>
      <c r="E170" s="50"/>
      <c r="F170" s="50"/>
      <c r="G170" s="50">
        <v>2</v>
      </c>
      <c r="H170" s="47">
        <f>+SUM(I171:I174)</f>
        <v>4.0771500000000005</v>
      </c>
      <c r="I170" s="47">
        <f>+G170*H170</f>
        <v>8.154300000000001</v>
      </c>
      <c r="J170" s="50"/>
    </row>
    <row r="171" spans="1:10" ht="15.75" outlineLevel="2" x14ac:dyDescent="0.25">
      <c r="B171" s="2" t="s">
        <v>36</v>
      </c>
      <c r="C171" s="37"/>
      <c r="D171" s="4">
        <v>2.0750000000000002</v>
      </c>
      <c r="E171" s="37">
        <v>2.2000000000000002</v>
      </c>
      <c r="F171" s="37"/>
      <c r="G171" s="5">
        <v>1</v>
      </c>
      <c r="H171" s="19">
        <f t="shared" ref="H171:H174" si="66">+PRODUCT(D171:F171)</f>
        <v>4.5650000000000004</v>
      </c>
      <c r="I171" s="19">
        <f t="shared" ref="I171:I174" si="67">+G171*H171</f>
        <v>4.5650000000000004</v>
      </c>
      <c r="J171" s="37"/>
    </row>
    <row r="172" spans="1:10" ht="15.75" outlineLevel="2" x14ac:dyDescent="0.25">
      <c r="B172" s="37"/>
      <c r="C172" s="37"/>
      <c r="D172" s="4">
        <f>+(D171+E171)*2</f>
        <v>8.5500000000000007</v>
      </c>
      <c r="E172" s="37"/>
      <c r="F172" s="37">
        <v>0.3</v>
      </c>
      <c r="G172" s="37"/>
      <c r="H172" s="19">
        <f t="shared" si="66"/>
        <v>2.5649999999999999</v>
      </c>
      <c r="I172" s="19">
        <f t="shared" si="67"/>
        <v>0</v>
      </c>
      <c r="J172" s="37"/>
    </row>
    <row r="173" spans="1:10" ht="15.75" outlineLevel="2" x14ac:dyDescent="0.25">
      <c r="B173" s="2" t="s">
        <v>34</v>
      </c>
      <c r="C173" s="37"/>
      <c r="D173" s="4">
        <v>0.77</v>
      </c>
      <c r="E173" s="4"/>
      <c r="F173" s="4">
        <f>0.3-0.05</f>
        <v>0.25</v>
      </c>
      <c r="G173" s="5">
        <v>-1</v>
      </c>
      <c r="H173" s="19">
        <f t="shared" si="66"/>
        <v>0.1925</v>
      </c>
      <c r="I173" s="19">
        <f t="shared" si="67"/>
        <v>-0.1925</v>
      </c>
      <c r="J173" s="2"/>
    </row>
    <row r="174" spans="1:10" ht="15.75" outlineLevel="2" x14ac:dyDescent="0.25">
      <c r="B174" s="2" t="s">
        <v>38</v>
      </c>
      <c r="C174" s="37"/>
      <c r="D174" s="4">
        <v>0.89500000000000002</v>
      </c>
      <c r="E174" s="37">
        <v>0.33</v>
      </c>
      <c r="F174" s="37"/>
      <c r="G174" s="5">
        <v>-1</v>
      </c>
      <c r="H174" s="19">
        <f t="shared" si="66"/>
        <v>0.29535</v>
      </c>
      <c r="I174" s="19">
        <f t="shared" si="67"/>
        <v>-0.29535</v>
      </c>
      <c r="J174" s="37"/>
    </row>
    <row r="175" spans="1:10" ht="15.75" outlineLevel="2" x14ac:dyDescent="0.25">
      <c r="A175" s="48"/>
      <c r="B175" s="43" t="s">
        <v>61</v>
      </c>
      <c r="C175" s="50"/>
      <c r="D175" s="50"/>
      <c r="E175" s="50"/>
      <c r="F175" s="50"/>
      <c r="G175" s="50">
        <v>2</v>
      </c>
      <c r="H175" s="47">
        <f>+SUM(I176:I177)</f>
        <v>7.35</v>
      </c>
      <c r="I175" s="47">
        <f>+G175*H175</f>
        <v>14.7</v>
      </c>
      <c r="J175" s="50"/>
    </row>
    <row r="176" spans="1:10" ht="15.75" outlineLevel="2" x14ac:dyDescent="0.25">
      <c r="B176" s="69" t="s">
        <v>63</v>
      </c>
      <c r="C176" s="70"/>
      <c r="D176" s="71"/>
      <c r="E176" s="70"/>
      <c r="F176" s="70">
        <v>4.5</v>
      </c>
      <c r="G176" s="72">
        <v>1</v>
      </c>
      <c r="H176" s="19">
        <f t="shared" ref="H176:H177" si="68">+PRODUCT(D176:F176)</f>
        <v>4.5</v>
      </c>
      <c r="I176" s="19">
        <f t="shared" ref="I176:I177" si="69">+G176*H176</f>
        <v>4.5</v>
      </c>
      <c r="J176" s="70"/>
    </row>
    <row r="177" spans="1:10" ht="15.75" outlineLevel="2" x14ac:dyDescent="0.25">
      <c r="B177" s="69" t="s">
        <v>33</v>
      </c>
      <c r="C177" s="70"/>
      <c r="D177" s="71">
        <v>9.5</v>
      </c>
      <c r="E177" s="70"/>
      <c r="F177" s="70">
        <v>0.3</v>
      </c>
      <c r="G177" s="72">
        <v>1</v>
      </c>
      <c r="H177" s="19">
        <f t="shared" si="68"/>
        <v>2.85</v>
      </c>
      <c r="I177" s="19">
        <f t="shared" si="69"/>
        <v>2.85</v>
      </c>
      <c r="J177" s="70"/>
    </row>
    <row r="178" spans="1:10" s="23" customFormat="1" ht="15.75" x14ac:dyDescent="0.25">
      <c r="A178" s="27">
        <v>7</v>
      </c>
      <c r="B178" s="28" t="s">
        <v>48</v>
      </c>
      <c r="C178" s="27" t="s">
        <v>8</v>
      </c>
      <c r="D178" s="27"/>
      <c r="E178" s="27"/>
      <c r="F178" s="29"/>
      <c r="G178" s="29"/>
      <c r="H178" s="21"/>
      <c r="I178" s="21">
        <f>+I179+I240+I243</f>
        <v>5131.2640000000001</v>
      </c>
      <c r="J178" s="30"/>
    </row>
    <row r="179" spans="1:10" s="23" customFormat="1" ht="15.75" outlineLevel="1" x14ac:dyDescent="0.25">
      <c r="A179" s="92"/>
      <c r="B179" s="88" t="s">
        <v>46</v>
      </c>
      <c r="C179" s="93"/>
      <c r="D179" s="94"/>
      <c r="E179" s="94"/>
      <c r="F179" s="94"/>
      <c r="G179" s="95">
        <v>14</v>
      </c>
      <c r="H179" s="96">
        <f>+I180+I191+I201+I207+I217+I228+I234</f>
        <v>260.71800000000002</v>
      </c>
      <c r="I179" s="97">
        <f>+G179*H179</f>
        <v>3650.0520000000001</v>
      </c>
      <c r="J179" s="88"/>
    </row>
    <row r="180" spans="1:10" ht="15.75" outlineLevel="1" x14ac:dyDescent="0.25">
      <c r="A180" s="42"/>
      <c r="B180" s="43" t="s">
        <v>35</v>
      </c>
      <c r="C180" s="44"/>
      <c r="D180" s="45"/>
      <c r="E180" s="45"/>
      <c r="F180" s="45"/>
      <c r="G180" s="46">
        <v>8</v>
      </c>
      <c r="H180" s="47">
        <f>+SUBTOTAL(9,I181:I190)</f>
        <v>7.8057999999999996</v>
      </c>
      <c r="I180" s="47">
        <f>+G180*H180</f>
        <v>62.446399999999997</v>
      </c>
      <c r="J180" s="43"/>
    </row>
    <row r="181" spans="1:10" s="61" customFormat="1" ht="15.75" outlineLevel="2" x14ac:dyDescent="0.25">
      <c r="A181" s="35"/>
      <c r="B181" s="25" t="s">
        <v>51</v>
      </c>
      <c r="C181" s="26"/>
      <c r="D181" s="22"/>
      <c r="E181" s="22"/>
      <c r="F181" s="22"/>
      <c r="G181" s="59"/>
      <c r="H181" s="60"/>
      <c r="I181" s="60"/>
      <c r="J181" s="25"/>
    </row>
    <row r="182" spans="1:10" s="63" customFormat="1" ht="15.75" outlineLevel="2" x14ac:dyDescent="0.25">
      <c r="A182" s="36"/>
      <c r="B182" s="2" t="s">
        <v>18</v>
      </c>
      <c r="C182" s="3"/>
      <c r="D182" s="4">
        <v>2.14</v>
      </c>
      <c r="E182" s="4">
        <v>1.1200000000000001</v>
      </c>
      <c r="F182" s="4"/>
      <c r="G182" s="62">
        <v>1</v>
      </c>
      <c r="H182" s="19">
        <f t="shared" ref="H182" si="70">+PRODUCT(D182:F182)</f>
        <v>2.3968000000000003</v>
      </c>
      <c r="I182" s="19">
        <f t="shared" ref="I182" si="71">+G182*H182</f>
        <v>2.3968000000000003</v>
      </c>
      <c r="J182" s="2"/>
    </row>
    <row r="183" spans="1:10" s="63" customFormat="1" ht="15.75" outlineLevel="2" x14ac:dyDescent="0.25">
      <c r="A183" s="36"/>
      <c r="B183" s="2" t="s">
        <v>19</v>
      </c>
      <c r="C183" s="3"/>
      <c r="D183" s="4">
        <f>+(D182+E182)*2</f>
        <v>6.5200000000000005</v>
      </c>
      <c r="E183" s="4"/>
      <c r="F183" s="4">
        <v>0.3</v>
      </c>
      <c r="G183" s="62">
        <v>1</v>
      </c>
      <c r="H183" s="19">
        <f t="shared" ref="H183" si="72">+PRODUCT(D183:F183)</f>
        <v>1.956</v>
      </c>
      <c r="I183" s="19">
        <f t="shared" ref="I183" si="73">+G183*H183</f>
        <v>1.956</v>
      </c>
      <c r="J183" s="2"/>
    </row>
    <row r="184" spans="1:10" s="63" customFormat="1" ht="15.75" outlineLevel="2" x14ac:dyDescent="0.25">
      <c r="A184" s="36"/>
      <c r="B184" s="2" t="s">
        <v>49</v>
      </c>
      <c r="C184" s="3"/>
      <c r="D184" s="4">
        <f>+D182</f>
        <v>2.14</v>
      </c>
      <c r="E184" s="4"/>
      <c r="F184" s="4">
        <f>0.3-0.1</f>
        <v>0.19999999999999998</v>
      </c>
      <c r="G184" s="62">
        <v>-1</v>
      </c>
      <c r="H184" s="19">
        <f t="shared" ref="H184" si="74">+PRODUCT(D184:F184)</f>
        <v>0.42799999999999999</v>
      </c>
      <c r="I184" s="19">
        <f t="shared" ref="I184" si="75">+G184*H184</f>
        <v>-0.42799999999999999</v>
      </c>
      <c r="J184" s="2"/>
    </row>
    <row r="185" spans="1:10" s="63" customFormat="1" ht="15.75" outlineLevel="2" x14ac:dyDescent="0.25">
      <c r="A185" s="36"/>
      <c r="B185" s="2" t="s">
        <v>50</v>
      </c>
      <c r="C185" s="3"/>
      <c r="D185" s="4">
        <v>0.87</v>
      </c>
      <c r="E185" s="4"/>
      <c r="F185" s="4">
        <f>0.3-0.05</f>
        <v>0.25</v>
      </c>
      <c r="G185" s="62">
        <v>-1</v>
      </c>
      <c r="H185" s="19">
        <f t="shared" ref="H185" si="76">+PRODUCT(D185:F185)</f>
        <v>0.2175</v>
      </c>
      <c r="I185" s="19">
        <f t="shared" ref="I185" si="77">+G185*H185</f>
        <v>-0.2175</v>
      </c>
      <c r="J185" s="2"/>
    </row>
    <row r="186" spans="1:10" s="61" customFormat="1" ht="15.75" outlineLevel="2" x14ac:dyDescent="0.25">
      <c r="A186" s="35"/>
      <c r="B186" s="25" t="s">
        <v>52</v>
      </c>
      <c r="C186" s="26"/>
      <c r="D186" s="22"/>
      <c r="E186" s="22"/>
      <c r="F186" s="22"/>
      <c r="G186" s="59"/>
      <c r="H186" s="60"/>
      <c r="I186" s="60"/>
      <c r="J186" s="25"/>
    </row>
    <row r="187" spans="1:10" s="63" customFormat="1" ht="15.75" outlineLevel="2" x14ac:dyDescent="0.25">
      <c r="A187" s="36"/>
      <c r="B187" s="2" t="s">
        <v>18</v>
      </c>
      <c r="C187" s="3"/>
      <c r="D187" s="4">
        <v>2.95</v>
      </c>
      <c r="E187" s="4">
        <v>0.97</v>
      </c>
      <c r="F187" s="4"/>
      <c r="G187" s="62">
        <v>1</v>
      </c>
      <c r="H187" s="19">
        <f t="shared" ref="H187:H190" si="78">+PRODUCT(D187:F187)</f>
        <v>2.8614999999999999</v>
      </c>
      <c r="I187" s="19">
        <f t="shared" ref="I187:I190" si="79">+G187*H187</f>
        <v>2.8614999999999999</v>
      </c>
      <c r="J187" s="2"/>
    </row>
    <row r="188" spans="1:10" s="63" customFormat="1" ht="15.75" outlineLevel="2" x14ac:dyDescent="0.25">
      <c r="A188" s="36"/>
      <c r="B188" s="2" t="s">
        <v>19</v>
      </c>
      <c r="C188" s="3"/>
      <c r="D188" s="4">
        <f>+(D187+E187)*2</f>
        <v>7.84</v>
      </c>
      <c r="E188" s="4"/>
      <c r="F188" s="4">
        <v>0.3</v>
      </c>
      <c r="G188" s="62">
        <v>1</v>
      </c>
      <c r="H188" s="19">
        <f t="shared" si="78"/>
        <v>2.3519999999999999</v>
      </c>
      <c r="I188" s="19">
        <f t="shared" si="79"/>
        <v>2.3519999999999999</v>
      </c>
      <c r="J188" s="2"/>
    </row>
    <row r="189" spans="1:10" s="63" customFormat="1" ht="15.75" outlineLevel="2" x14ac:dyDescent="0.25">
      <c r="A189" s="36"/>
      <c r="B189" s="2" t="s">
        <v>49</v>
      </c>
      <c r="C189" s="3"/>
      <c r="D189" s="4">
        <f>+D187</f>
        <v>2.95</v>
      </c>
      <c r="E189" s="4"/>
      <c r="F189" s="4">
        <f>0.3-0.1</f>
        <v>0.19999999999999998</v>
      </c>
      <c r="G189" s="62">
        <v>-1</v>
      </c>
      <c r="H189" s="19">
        <f t="shared" si="78"/>
        <v>0.59</v>
      </c>
      <c r="I189" s="19">
        <f t="shared" si="79"/>
        <v>-0.59</v>
      </c>
      <c r="J189" s="2"/>
    </row>
    <row r="190" spans="1:10" s="63" customFormat="1" ht="15.75" outlineLevel="2" x14ac:dyDescent="0.25">
      <c r="A190" s="36"/>
      <c r="B190" s="2" t="s">
        <v>50</v>
      </c>
      <c r="C190" s="3"/>
      <c r="D190" s="4">
        <v>2.1</v>
      </c>
      <c r="E190" s="4"/>
      <c r="F190" s="4">
        <f>0.3-0.05</f>
        <v>0.25</v>
      </c>
      <c r="G190" s="62">
        <v>-1</v>
      </c>
      <c r="H190" s="19">
        <f t="shared" si="78"/>
        <v>0.52500000000000002</v>
      </c>
      <c r="I190" s="19">
        <f t="shared" si="79"/>
        <v>-0.52500000000000002</v>
      </c>
      <c r="J190" s="2"/>
    </row>
    <row r="191" spans="1:10" ht="15.75" outlineLevel="1" x14ac:dyDescent="0.25">
      <c r="A191" s="42"/>
      <c r="B191" s="43" t="s">
        <v>39</v>
      </c>
      <c r="C191" s="44"/>
      <c r="D191" s="45"/>
      <c r="E191" s="45"/>
      <c r="F191" s="45"/>
      <c r="G191" s="49">
        <v>18</v>
      </c>
      <c r="H191" s="47">
        <f>+SUBTOTAL(9,I192:I200)</f>
        <v>6.5415000000000001</v>
      </c>
      <c r="I191" s="47">
        <f>+G191*H191</f>
        <v>117.747</v>
      </c>
      <c r="J191" s="43"/>
    </row>
    <row r="192" spans="1:10" s="61" customFormat="1" ht="15.75" outlineLevel="2" x14ac:dyDescent="0.25">
      <c r="A192" s="35"/>
      <c r="B192" s="25" t="s">
        <v>51</v>
      </c>
      <c r="C192" s="26"/>
      <c r="D192" s="22"/>
      <c r="E192" s="22"/>
      <c r="F192" s="22"/>
      <c r="G192" s="59"/>
      <c r="H192" s="60"/>
      <c r="I192" s="60"/>
      <c r="J192" s="25"/>
    </row>
    <row r="193" spans="1:10" s="63" customFormat="1" ht="15.75" outlineLevel="2" x14ac:dyDescent="0.25">
      <c r="A193" s="36"/>
      <c r="B193" s="2" t="s">
        <v>18</v>
      </c>
      <c r="C193" s="3"/>
      <c r="D193" s="4">
        <v>2.85</v>
      </c>
      <c r="E193" s="4">
        <v>0.97</v>
      </c>
      <c r="F193" s="4"/>
      <c r="G193" s="62">
        <v>1</v>
      </c>
      <c r="H193" s="19">
        <f t="shared" ref="H193:H196" si="80">+PRODUCT(D193:F193)</f>
        <v>2.7645</v>
      </c>
      <c r="I193" s="19">
        <f t="shared" ref="I193:I196" si="81">+G193*H193</f>
        <v>2.7645</v>
      </c>
      <c r="J193" s="2"/>
    </row>
    <row r="194" spans="1:10" s="63" customFormat="1" ht="15.75" outlineLevel="2" x14ac:dyDescent="0.25">
      <c r="A194" s="36"/>
      <c r="B194" s="2" t="s">
        <v>19</v>
      </c>
      <c r="C194" s="3"/>
      <c r="D194" s="4">
        <f>+(D193+E193)*2</f>
        <v>7.6400000000000006</v>
      </c>
      <c r="E194" s="4"/>
      <c r="F194" s="4">
        <v>0.3</v>
      </c>
      <c r="G194" s="62">
        <v>1</v>
      </c>
      <c r="H194" s="19">
        <f t="shared" si="80"/>
        <v>2.2920000000000003</v>
      </c>
      <c r="I194" s="19">
        <f t="shared" si="81"/>
        <v>2.2920000000000003</v>
      </c>
      <c r="J194" s="2"/>
    </row>
    <row r="195" spans="1:10" s="63" customFormat="1" ht="15.75" outlineLevel="2" x14ac:dyDescent="0.25">
      <c r="A195" s="36"/>
      <c r="B195" s="2" t="s">
        <v>49</v>
      </c>
      <c r="C195" s="3"/>
      <c r="D195" s="4">
        <f>+D193</f>
        <v>2.85</v>
      </c>
      <c r="E195" s="4"/>
      <c r="F195" s="4">
        <f>0.3-0.1</f>
        <v>0.19999999999999998</v>
      </c>
      <c r="G195" s="62">
        <v>-1</v>
      </c>
      <c r="H195" s="19">
        <f t="shared" si="80"/>
        <v>0.56999999999999995</v>
      </c>
      <c r="I195" s="19">
        <f t="shared" si="81"/>
        <v>-0.56999999999999995</v>
      </c>
      <c r="J195" s="2"/>
    </row>
    <row r="196" spans="1:10" s="63" customFormat="1" ht="15.75" outlineLevel="2" x14ac:dyDescent="0.25">
      <c r="A196" s="36"/>
      <c r="B196" s="2" t="s">
        <v>50</v>
      </c>
      <c r="C196" s="3"/>
      <c r="D196" s="4">
        <v>2.1</v>
      </c>
      <c r="E196" s="4"/>
      <c r="F196" s="4">
        <f>0.3-0.05</f>
        <v>0.25</v>
      </c>
      <c r="G196" s="62">
        <v>-1</v>
      </c>
      <c r="H196" s="19">
        <f t="shared" si="80"/>
        <v>0.52500000000000002</v>
      </c>
      <c r="I196" s="19">
        <f t="shared" si="81"/>
        <v>-0.52500000000000002</v>
      </c>
      <c r="J196" s="2"/>
    </row>
    <row r="197" spans="1:10" s="61" customFormat="1" ht="15.75" outlineLevel="2" x14ac:dyDescent="0.25">
      <c r="A197" s="35"/>
      <c r="B197" s="25" t="s">
        <v>52</v>
      </c>
      <c r="C197" s="26"/>
      <c r="D197" s="22"/>
      <c r="E197" s="22"/>
      <c r="F197" s="22"/>
      <c r="G197" s="59"/>
      <c r="H197" s="60"/>
      <c r="I197" s="60"/>
      <c r="J197" s="25"/>
    </row>
    <row r="198" spans="1:10" s="63" customFormat="1" ht="15.75" outlineLevel="2" x14ac:dyDescent="0.25">
      <c r="A198" s="36"/>
      <c r="B198" s="2" t="s">
        <v>18</v>
      </c>
      <c r="C198" s="3"/>
      <c r="D198" s="4">
        <v>1.05</v>
      </c>
      <c r="E198" s="4">
        <v>1.5</v>
      </c>
      <c r="F198" s="4"/>
      <c r="G198" s="62">
        <v>1</v>
      </c>
      <c r="H198" s="19">
        <f t="shared" ref="H198:H200" si="82">+PRODUCT(D198:F198)</f>
        <v>1.5750000000000002</v>
      </c>
      <c r="I198" s="19">
        <f t="shared" ref="I198:I200" si="83">+G198*H198</f>
        <v>1.5750000000000002</v>
      </c>
      <c r="J198" s="2"/>
    </row>
    <row r="199" spans="1:10" s="63" customFormat="1" ht="15.75" outlineLevel="2" x14ac:dyDescent="0.25">
      <c r="A199" s="36"/>
      <c r="B199" s="2" t="s">
        <v>19</v>
      </c>
      <c r="C199" s="3"/>
      <c r="D199" s="4">
        <f>+D198+E198*2</f>
        <v>4.05</v>
      </c>
      <c r="E199" s="4"/>
      <c r="F199" s="4">
        <v>0.3</v>
      </c>
      <c r="G199" s="62">
        <v>1</v>
      </c>
      <c r="H199" s="19">
        <f t="shared" si="82"/>
        <v>1.2149999999999999</v>
      </c>
      <c r="I199" s="19">
        <f t="shared" si="83"/>
        <v>1.2149999999999999</v>
      </c>
      <c r="J199" s="2"/>
    </row>
    <row r="200" spans="1:10" s="63" customFormat="1" ht="15.75" outlineLevel="2" x14ac:dyDescent="0.25">
      <c r="A200" s="36"/>
      <c r="B200" s="2" t="s">
        <v>49</v>
      </c>
      <c r="C200" s="3"/>
      <c r="D200" s="4">
        <f>+D198</f>
        <v>1.05</v>
      </c>
      <c r="E200" s="4"/>
      <c r="F200" s="4">
        <f>0.3-0.1</f>
        <v>0.19999999999999998</v>
      </c>
      <c r="G200" s="62">
        <v>-1</v>
      </c>
      <c r="H200" s="19">
        <f t="shared" si="82"/>
        <v>0.21</v>
      </c>
      <c r="I200" s="19">
        <f t="shared" si="83"/>
        <v>-0.21</v>
      </c>
      <c r="J200" s="2"/>
    </row>
    <row r="201" spans="1:10" ht="15.75" outlineLevel="1" x14ac:dyDescent="0.25">
      <c r="A201" s="42"/>
      <c r="B201" s="43" t="s">
        <v>40</v>
      </c>
      <c r="C201" s="44"/>
      <c r="D201" s="45"/>
      <c r="E201" s="45"/>
      <c r="F201" s="45"/>
      <c r="G201" s="49">
        <v>2</v>
      </c>
      <c r="H201" s="47">
        <f>+SUBTOTAL(9,I202:I206)</f>
        <v>7.7246000000000015</v>
      </c>
      <c r="I201" s="47">
        <f>+G201*H201</f>
        <v>15.449200000000003</v>
      </c>
      <c r="J201" s="43"/>
    </row>
    <row r="202" spans="1:10" s="61" customFormat="1" ht="15.75" outlineLevel="2" x14ac:dyDescent="0.25">
      <c r="A202" s="35"/>
      <c r="B202" s="25" t="s">
        <v>51</v>
      </c>
      <c r="C202" s="26"/>
      <c r="D202" s="22"/>
      <c r="E202" s="22"/>
      <c r="F202" s="22"/>
      <c r="G202" s="59"/>
      <c r="H202" s="60"/>
      <c r="I202" s="60"/>
      <c r="J202" s="25"/>
    </row>
    <row r="203" spans="1:10" s="63" customFormat="1" ht="15.75" outlineLevel="2" x14ac:dyDescent="0.25">
      <c r="A203" s="36"/>
      <c r="B203" s="2" t="s">
        <v>18</v>
      </c>
      <c r="C203" s="3"/>
      <c r="D203" s="4">
        <v>5.98</v>
      </c>
      <c r="E203" s="4">
        <v>0.97</v>
      </c>
      <c r="F203" s="4"/>
      <c r="G203" s="62">
        <v>1</v>
      </c>
      <c r="H203" s="19">
        <f t="shared" ref="H203:H206" si="84">+PRODUCT(D203:F203)</f>
        <v>5.8006000000000002</v>
      </c>
      <c r="I203" s="19">
        <f t="shared" ref="I203:I206" si="85">+G203*H203</f>
        <v>5.8006000000000002</v>
      </c>
      <c r="J203" s="2"/>
    </row>
    <row r="204" spans="1:10" s="63" customFormat="1" ht="15.75" outlineLevel="2" x14ac:dyDescent="0.25">
      <c r="A204" s="36"/>
      <c r="B204" s="2" t="s">
        <v>19</v>
      </c>
      <c r="C204" s="3"/>
      <c r="D204" s="4">
        <f>+(D203+E203)*2</f>
        <v>13.9</v>
      </c>
      <c r="E204" s="4"/>
      <c r="F204" s="4">
        <v>0.3</v>
      </c>
      <c r="G204" s="62">
        <v>1</v>
      </c>
      <c r="H204" s="19">
        <f t="shared" si="84"/>
        <v>4.17</v>
      </c>
      <c r="I204" s="19">
        <f t="shared" si="85"/>
        <v>4.17</v>
      </c>
      <c r="J204" s="2"/>
    </row>
    <row r="205" spans="1:10" s="63" customFormat="1" ht="15.75" outlineLevel="2" x14ac:dyDescent="0.25">
      <c r="A205" s="36"/>
      <c r="B205" s="2" t="s">
        <v>49</v>
      </c>
      <c r="C205" s="3"/>
      <c r="D205" s="4">
        <f>+D203</f>
        <v>5.98</v>
      </c>
      <c r="E205" s="4"/>
      <c r="F205" s="4">
        <f>0.3-0.1</f>
        <v>0.19999999999999998</v>
      </c>
      <c r="G205" s="62">
        <v>-1</v>
      </c>
      <c r="H205" s="19">
        <f t="shared" si="84"/>
        <v>1.196</v>
      </c>
      <c r="I205" s="19">
        <f t="shared" si="85"/>
        <v>-1.196</v>
      </c>
      <c r="J205" s="2"/>
    </row>
    <row r="206" spans="1:10" s="63" customFormat="1" ht="15.75" outlineLevel="2" x14ac:dyDescent="0.25">
      <c r="A206" s="36"/>
      <c r="B206" s="2" t="s">
        <v>50</v>
      </c>
      <c r="C206" s="3"/>
      <c r="D206" s="4">
        <f>2.1*2</f>
        <v>4.2</v>
      </c>
      <c r="E206" s="4"/>
      <c r="F206" s="4">
        <f>0.3-0.05</f>
        <v>0.25</v>
      </c>
      <c r="G206" s="62">
        <v>-1</v>
      </c>
      <c r="H206" s="19">
        <f t="shared" si="84"/>
        <v>1.05</v>
      </c>
      <c r="I206" s="19">
        <f t="shared" si="85"/>
        <v>-1.05</v>
      </c>
      <c r="J206" s="2"/>
    </row>
    <row r="207" spans="1:10" ht="15.75" outlineLevel="1" x14ac:dyDescent="0.25">
      <c r="A207" s="48"/>
      <c r="B207" s="43" t="s">
        <v>42</v>
      </c>
      <c r="C207" s="50"/>
      <c r="D207" s="45"/>
      <c r="E207" s="50"/>
      <c r="F207" s="50"/>
      <c r="G207" s="49">
        <v>2</v>
      </c>
      <c r="H207" s="47">
        <f>+SUBTOTAL(9,I208:I216)</f>
        <v>6.907</v>
      </c>
      <c r="I207" s="47">
        <f>+G207*H207</f>
        <v>13.814</v>
      </c>
      <c r="J207" s="50"/>
    </row>
    <row r="208" spans="1:10" s="61" customFormat="1" ht="15.75" outlineLevel="2" x14ac:dyDescent="0.25">
      <c r="A208" s="35"/>
      <c r="B208" s="25" t="s">
        <v>51</v>
      </c>
      <c r="C208" s="26"/>
      <c r="D208" s="22"/>
      <c r="E208" s="22"/>
      <c r="F208" s="22"/>
      <c r="G208" s="59"/>
      <c r="H208" s="60"/>
      <c r="I208" s="60"/>
      <c r="J208" s="25"/>
    </row>
    <row r="209" spans="1:10" s="63" customFormat="1" ht="15.75" outlineLevel="2" x14ac:dyDescent="0.25">
      <c r="A209" s="36"/>
      <c r="B209" s="2" t="s">
        <v>18</v>
      </c>
      <c r="C209" s="3"/>
      <c r="D209" s="4">
        <v>3</v>
      </c>
      <c r="E209" s="4">
        <v>0.97</v>
      </c>
      <c r="F209" s="4"/>
      <c r="G209" s="62">
        <v>1</v>
      </c>
      <c r="H209" s="19">
        <f t="shared" ref="H209:H212" si="86">+PRODUCT(D209:F209)</f>
        <v>2.91</v>
      </c>
      <c r="I209" s="19">
        <f t="shared" ref="I209:I212" si="87">+G209*H209</f>
        <v>2.91</v>
      </c>
      <c r="J209" s="2"/>
    </row>
    <row r="210" spans="1:10" s="63" customFormat="1" ht="15.75" outlineLevel="2" x14ac:dyDescent="0.25">
      <c r="A210" s="36"/>
      <c r="B210" s="2" t="s">
        <v>19</v>
      </c>
      <c r="C210" s="3"/>
      <c r="D210" s="4">
        <f>+(D209+E209)*2</f>
        <v>7.9399999999999995</v>
      </c>
      <c r="E210" s="4"/>
      <c r="F210" s="4">
        <v>0.3</v>
      </c>
      <c r="G210" s="62">
        <v>1</v>
      </c>
      <c r="H210" s="19">
        <f t="shared" si="86"/>
        <v>2.3819999999999997</v>
      </c>
      <c r="I210" s="19">
        <f t="shared" si="87"/>
        <v>2.3819999999999997</v>
      </c>
      <c r="J210" s="2"/>
    </row>
    <row r="211" spans="1:10" s="63" customFormat="1" ht="15.75" outlineLevel="2" x14ac:dyDescent="0.25">
      <c r="A211" s="36"/>
      <c r="B211" s="2" t="s">
        <v>49</v>
      </c>
      <c r="C211" s="3"/>
      <c r="D211" s="4">
        <f>+D209</f>
        <v>3</v>
      </c>
      <c r="E211" s="4"/>
      <c r="F211" s="4">
        <f>0.3-0.1</f>
        <v>0.19999999999999998</v>
      </c>
      <c r="G211" s="62">
        <v>-1</v>
      </c>
      <c r="H211" s="19">
        <f t="shared" si="86"/>
        <v>0.6</v>
      </c>
      <c r="I211" s="19">
        <f t="shared" si="87"/>
        <v>-0.6</v>
      </c>
      <c r="J211" s="2"/>
    </row>
    <row r="212" spans="1:10" s="63" customFormat="1" ht="15.75" outlineLevel="2" x14ac:dyDescent="0.25">
      <c r="A212" s="36"/>
      <c r="B212" s="2" t="s">
        <v>50</v>
      </c>
      <c r="C212" s="3"/>
      <c r="D212" s="4">
        <v>2.1</v>
      </c>
      <c r="E212" s="4"/>
      <c r="F212" s="4">
        <f>0.3-0.05</f>
        <v>0.25</v>
      </c>
      <c r="G212" s="62">
        <v>-1</v>
      </c>
      <c r="H212" s="19">
        <f t="shared" si="86"/>
        <v>0.52500000000000002</v>
      </c>
      <c r="I212" s="19">
        <f t="shared" si="87"/>
        <v>-0.52500000000000002</v>
      </c>
      <c r="J212" s="2"/>
    </row>
    <row r="213" spans="1:10" s="61" customFormat="1" ht="15.75" outlineLevel="2" x14ac:dyDescent="0.25">
      <c r="A213" s="35"/>
      <c r="B213" s="25" t="s">
        <v>52</v>
      </c>
      <c r="C213" s="26"/>
      <c r="D213" s="22"/>
      <c r="E213" s="22"/>
      <c r="F213" s="22"/>
      <c r="G213" s="59"/>
      <c r="H213" s="60"/>
      <c r="I213" s="60"/>
      <c r="J213" s="25"/>
    </row>
    <row r="214" spans="1:10" s="63" customFormat="1" ht="15.75" outlineLevel="2" x14ac:dyDescent="0.25">
      <c r="A214" s="36"/>
      <c r="B214" s="2" t="s">
        <v>18</v>
      </c>
      <c r="C214" s="3"/>
      <c r="D214" s="4">
        <v>1.1499999999999999</v>
      </c>
      <c r="E214" s="4">
        <v>1.5</v>
      </c>
      <c r="F214" s="4"/>
      <c r="G214" s="62">
        <v>1</v>
      </c>
      <c r="H214" s="19">
        <f t="shared" ref="H214:H216" si="88">+PRODUCT(D214:F214)</f>
        <v>1.7249999999999999</v>
      </c>
      <c r="I214" s="19">
        <f t="shared" ref="I214:I216" si="89">+G214*H214</f>
        <v>1.7249999999999999</v>
      </c>
      <c r="J214" s="2"/>
    </row>
    <row r="215" spans="1:10" s="63" customFormat="1" ht="15.75" outlineLevel="2" x14ac:dyDescent="0.25">
      <c r="A215" s="36"/>
      <c r="B215" s="2" t="s">
        <v>19</v>
      </c>
      <c r="C215" s="3"/>
      <c r="D215" s="4">
        <f>+D214+E214*2</f>
        <v>4.1500000000000004</v>
      </c>
      <c r="E215" s="4"/>
      <c r="F215" s="4">
        <v>0.3</v>
      </c>
      <c r="G215" s="62">
        <v>1</v>
      </c>
      <c r="H215" s="19">
        <f t="shared" si="88"/>
        <v>1.2450000000000001</v>
      </c>
      <c r="I215" s="19">
        <f t="shared" si="89"/>
        <v>1.2450000000000001</v>
      </c>
      <c r="J215" s="2"/>
    </row>
    <row r="216" spans="1:10" s="63" customFormat="1" ht="15.75" outlineLevel="2" x14ac:dyDescent="0.25">
      <c r="A216" s="36"/>
      <c r="B216" s="2" t="s">
        <v>49</v>
      </c>
      <c r="C216" s="3"/>
      <c r="D216" s="4">
        <f>+D214</f>
        <v>1.1499999999999999</v>
      </c>
      <c r="E216" s="4"/>
      <c r="F216" s="4">
        <f>0.3-0.1</f>
        <v>0.19999999999999998</v>
      </c>
      <c r="G216" s="62">
        <v>-1</v>
      </c>
      <c r="H216" s="19">
        <f t="shared" si="88"/>
        <v>0.22999999999999995</v>
      </c>
      <c r="I216" s="19">
        <f t="shared" si="89"/>
        <v>-0.22999999999999995</v>
      </c>
      <c r="J216" s="2"/>
    </row>
    <row r="217" spans="1:10" ht="15.75" outlineLevel="1" x14ac:dyDescent="0.25">
      <c r="A217" s="48"/>
      <c r="B217" s="43" t="s">
        <v>43</v>
      </c>
      <c r="C217" s="50"/>
      <c r="D217" s="50"/>
      <c r="E217" s="50"/>
      <c r="F217" s="50"/>
      <c r="G217" s="49">
        <v>4</v>
      </c>
      <c r="H217" s="47">
        <f>+SUBTOTAL(9,I218:I227)</f>
        <v>7.8187000000000006</v>
      </c>
      <c r="I217" s="47">
        <f>+G217*H217</f>
        <v>31.274800000000003</v>
      </c>
      <c r="J217" s="50"/>
    </row>
    <row r="218" spans="1:10" s="61" customFormat="1" ht="15.75" outlineLevel="2" x14ac:dyDescent="0.25">
      <c r="A218" s="35"/>
      <c r="B218" s="25" t="s">
        <v>51</v>
      </c>
      <c r="C218" s="26"/>
      <c r="D218" s="22"/>
      <c r="E218" s="22"/>
      <c r="F218" s="22"/>
      <c r="G218" s="59"/>
      <c r="H218" s="60"/>
      <c r="I218" s="60"/>
      <c r="J218" s="25"/>
    </row>
    <row r="219" spans="1:10" s="63" customFormat="1" ht="15.75" outlineLevel="2" x14ac:dyDescent="0.25">
      <c r="A219" s="36"/>
      <c r="B219" s="2" t="s">
        <v>18</v>
      </c>
      <c r="C219" s="3"/>
      <c r="D219" s="4">
        <v>3.1</v>
      </c>
      <c r="E219" s="4">
        <v>0.92</v>
      </c>
      <c r="F219" s="4"/>
      <c r="G219" s="62">
        <v>1</v>
      </c>
      <c r="H219" s="19">
        <f t="shared" ref="H219:H222" si="90">+PRODUCT(D219:F219)</f>
        <v>2.8520000000000003</v>
      </c>
      <c r="I219" s="19">
        <f t="shared" ref="I219:I222" si="91">+G219*H219</f>
        <v>2.8520000000000003</v>
      </c>
      <c r="J219" s="2"/>
    </row>
    <row r="220" spans="1:10" s="63" customFormat="1" ht="15.75" outlineLevel="2" x14ac:dyDescent="0.25">
      <c r="A220" s="36"/>
      <c r="B220" s="2" t="s">
        <v>19</v>
      </c>
      <c r="C220" s="3"/>
      <c r="D220" s="4">
        <f>+(D219+E219)*2</f>
        <v>8.0400000000000009</v>
      </c>
      <c r="E220" s="4"/>
      <c r="F220" s="4">
        <v>0.3</v>
      </c>
      <c r="G220" s="62">
        <v>1</v>
      </c>
      <c r="H220" s="19">
        <f t="shared" si="90"/>
        <v>2.4120000000000004</v>
      </c>
      <c r="I220" s="19">
        <f t="shared" si="91"/>
        <v>2.4120000000000004</v>
      </c>
      <c r="J220" s="2"/>
    </row>
    <row r="221" spans="1:10" s="63" customFormat="1" ht="15.75" outlineLevel="2" x14ac:dyDescent="0.25">
      <c r="A221" s="36"/>
      <c r="B221" s="2" t="s">
        <v>49</v>
      </c>
      <c r="C221" s="3"/>
      <c r="D221" s="4">
        <f>+D219</f>
        <v>3.1</v>
      </c>
      <c r="E221" s="4"/>
      <c r="F221" s="4">
        <f>0.3-0.1</f>
        <v>0.19999999999999998</v>
      </c>
      <c r="G221" s="62">
        <v>-1</v>
      </c>
      <c r="H221" s="19">
        <f t="shared" si="90"/>
        <v>0.62</v>
      </c>
      <c r="I221" s="19">
        <f t="shared" si="91"/>
        <v>-0.62</v>
      </c>
      <c r="J221" s="2"/>
    </row>
    <row r="222" spans="1:10" s="63" customFormat="1" ht="15.75" outlineLevel="2" x14ac:dyDescent="0.25">
      <c r="A222" s="36"/>
      <c r="B222" s="2" t="s">
        <v>50</v>
      </c>
      <c r="C222" s="3"/>
      <c r="D222" s="4">
        <v>2.1</v>
      </c>
      <c r="E222" s="4"/>
      <c r="F222" s="4">
        <f>0.3-0.05</f>
        <v>0.25</v>
      </c>
      <c r="G222" s="62">
        <v>-1</v>
      </c>
      <c r="H222" s="19">
        <f t="shared" si="90"/>
        <v>0.52500000000000002</v>
      </c>
      <c r="I222" s="19">
        <f t="shared" si="91"/>
        <v>-0.52500000000000002</v>
      </c>
      <c r="J222" s="2"/>
    </row>
    <row r="223" spans="1:10" s="61" customFormat="1" ht="15.75" outlineLevel="2" x14ac:dyDescent="0.25">
      <c r="A223" s="35"/>
      <c r="B223" s="25" t="s">
        <v>52</v>
      </c>
      <c r="C223" s="26"/>
      <c r="D223" s="22"/>
      <c r="E223" s="22"/>
      <c r="F223" s="22"/>
      <c r="G223" s="59"/>
      <c r="H223" s="60"/>
      <c r="I223" s="60"/>
      <c r="J223" s="25"/>
    </row>
    <row r="224" spans="1:10" s="63" customFormat="1" ht="15.75" outlineLevel="2" x14ac:dyDescent="0.25">
      <c r="A224" s="36"/>
      <c r="B224" s="2" t="s">
        <v>18</v>
      </c>
      <c r="C224" s="3"/>
      <c r="D224" s="4">
        <v>2.1349999999999998</v>
      </c>
      <c r="E224" s="4">
        <v>1.1200000000000001</v>
      </c>
      <c r="F224" s="4"/>
      <c r="G224" s="62">
        <v>1</v>
      </c>
      <c r="H224" s="19">
        <f t="shared" ref="H224:H227" si="92">+PRODUCT(D224:F224)</f>
        <v>2.3912</v>
      </c>
      <c r="I224" s="19">
        <f t="shared" ref="I224:I227" si="93">+G224*H224</f>
        <v>2.3912</v>
      </c>
      <c r="J224" s="2"/>
    </row>
    <row r="225" spans="1:10" s="63" customFormat="1" ht="15.75" outlineLevel="2" x14ac:dyDescent="0.25">
      <c r="A225" s="36"/>
      <c r="B225" s="2" t="s">
        <v>19</v>
      </c>
      <c r="C225" s="3"/>
      <c r="D225" s="4">
        <f>+(D224+E224)*2</f>
        <v>6.51</v>
      </c>
      <c r="E225" s="4"/>
      <c r="F225" s="4">
        <v>0.3</v>
      </c>
      <c r="G225" s="62">
        <v>1</v>
      </c>
      <c r="H225" s="19">
        <f t="shared" si="92"/>
        <v>1.9529999999999998</v>
      </c>
      <c r="I225" s="19">
        <f t="shared" si="93"/>
        <v>1.9529999999999998</v>
      </c>
      <c r="J225" s="2"/>
    </row>
    <row r="226" spans="1:10" s="63" customFormat="1" ht="15.75" outlineLevel="2" x14ac:dyDescent="0.25">
      <c r="A226" s="36"/>
      <c r="B226" s="2" t="s">
        <v>49</v>
      </c>
      <c r="C226" s="3"/>
      <c r="D226" s="4">
        <f>+D224</f>
        <v>2.1349999999999998</v>
      </c>
      <c r="E226" s="4"/>
      <c r="F226" s="4">
        <f>0.3-0.1</f>
        <v>0.19999999999999998</v>
      </c>
      <c r="G226" s="62">
        <v>-1</v>
      </c>
      <c r="H226" s="19">
        <f t="shared" si="92"/>
        <v>0.42699999999999994</v>
      </c>
      <c r="I226" s="19">
        <f t="shared" si="93"/>
        <v>-0.42699999999999994</v>
      </c>
      <c r="J226" s="2"/>
    </row>
    <row r="227" spans="1:10" s="63" customFormat="1" ht="15.75" outlineLevel="2" x14ac:dyDescent="0.25">
      <c r="A227" s="36"/>
      <c r="B227" s="2" t="s">
        <v>50</v>
      </c>
      <c r="C227" s="3"/>
      <c r="D227" s="4">
        <v>0.87</v>
      </c>
      <c r="E227" s="4"/>
      <c r="F227" s="4">
        <f>0.3-0.05</f>
        <v>0.25</v>
      </c>
      <c r="G227" s="62">
        <v>-1</v>
      </c>
      <c r="H227" s="19">
        <f t="shared" si="92"/>
        <v>0.2175</v>
      </c>
      <c r="I227" s="19">
        <f t="shared" si="93"/>
        <v>-0.2175</v>
      </c>
      <c r="J227" s="2"/>
    </row>
    <row r="228" spans="1:10" ht="15.75" outlineLevel="1" x14ac:dyDescent="0.25">
      <c r="A228" s="48"/>
      <c r="B228" s="43" t="s">
        <v>44</v>
      </c>
      <c r="C228" s="50"/>
      <c r="D228" s="50"/>
      <c r="E228" s="50"/>
      <c r="F228" s="50"/>
      <c r="G228" s="50">
        <v>2</v>
      </c>
      <c r="H228" s="47">
        <f>+SUBTOTAL(9,I229:I233)</f>
        <v>4.8297999999999996</v>
      </c>
      <c r="I228" s="47">
        <f>+G228*H228</f>
        <v>9.6595999999999993</v>
      </c>
      <c r="J228" s="50"/>
    </row>
    <row r="229" spans="1:10" s="61" customFormat="1" ht="15.75" outlineLevel="2" x14ac:dyDescent="0.25">
      <c r="A229" s="35"/>
      <c r="B229" s="25" t="s">
        <v>51</v>
      </c>
      <c r="C229" s="26"/>
      <c r="D229" s="22"/>
      <c r="E229" s="22"/>
      <c r="F229" s="22"/>
      <c r="G229" s="59"/>
      <c r="H229" s="60"/>
      <c r="I229" s="60"/>
      <c r="J229" s="25"/>
    </row>
    <row r="230" spans="1:10" s="63" customFormat="1" ht="15.75" outlineLevel="2" x14ac:dyDescent="0.25">
      <c r="A230" s="36"/>
      <c r="B230" s="2" t="s">
        <v>18</v>
      </c>
      <c r="C230" s="3"/>
      <c r="D230" s="4">
        <v>2.95</v>
      </c>
      <c r="E230" s="4">
        <v>1.1759999999999999</v>
      </c>
      <c r="F230" s="4"/>
      <c r="G230" s="62">
        <v>1</v>
      </c>
      <c r="H230" s="19">
        <f t="shared" ref="H230:H233" si="94">+PRODUCT(D230:F230)</f>
        <v>3.4691999999999998</v>
      </c>
      <c r="I230" s="19">
        <f t="shared" ref="I230:I233" si="95">+G230*H230</f>
        <v>3.4691999999999998</v>
      </c>
      <c r="J230" s="2"/>
    </row>
    <row r="231" spans="1:10" s="63" customFormat="1" ht="15.75" outlineLevel="2" x14ac:dyDescent="0.25">
      <c r="A231" s="36"/>
      <c r="B231" s="2" t="s">
        <v>19</v>
      </c>
      <c r="C231" s="3"/>
      <c r="D231" s="4">
        <f>+(D230+E230)*2</f>
        <v>8.2520000000000007</v>
      </c>
      <c r="E231" s="4"/>
      <c r="F231" s="4">
        <v>0.3</v>
      </c>
      <c r="G231" s="62">
        <v>1</v>
      </c>
      <c r="H231" s="19">
        <f t="shared" si="94"/>
        <v>2.4756</v>
      </c>
      <c r="I231" s="19">
        <f t="shared" si="95"/>
        <v>2.4756</v>
      </c>
      <c r="J231" s="2"/>
    </row>
    <row r="232" spans="1:10" s="63" customFormat="1" ht="15.75" outlineLevel="2" x14ac:dyDescent="0.25">
      <c r="A232" s="36"/>
      <c r="B232" s="2" t="s">
        <v>49</v>
      </c>
      <c r="C232" s="3"/>
      <c r="D232" s="4">
        <f>+D230</f>
        <v>2.95</v>
      </c>
      <c r="E232" s="4"/>
      <c r="F232" s="4">
        <f>0.3-0.1</f>
        <v>0.19999999999999998</v>
      </c>
      <c r="G232" s="62">
        <v>-1</v>
      </c>
      <c r="H232" s="19">
        <f t="shared" si="94"/>
        <v>0.59</v>
      </c>
      <c r="I232" s="19">
        <f t="shared" si="95"/>
        <v>-0.59</v>
      </c>
      <c r="J232" s="2"/>
    </row>
    <row r="233" spans="1:10" s="63" customFormat="1" ht="15.75" outlineLevel="2" x14ac:dyDescent="0.25">
      <c r="A233" s="36"/>
      <c r="B233" s="2" t="s">
        <v>50</v>
      </c>
      <c r="C233" s="3"/>
      <c r="D233" s="4">
        <v>2.1</v>
      </c>
      <c r="E233" s="4"/>
      <c r="F233" s="4">
        <f>0.3-0.05</f>
        <v>0.25</v>
      </c>
      <c r="G233" s="62">
        <v>-1</v>
      </c>
      <c r="H233" s="19">
        <f t="shared" si="94"/>
        <v>0.52500000000000002</v>
      </c>
      <c r="I233" s="19">
        <f t="shared" si="95"/>
        <v>-0.52500000000000002</v>
      </c>
      <c r="J233" s="2"/>
    </row>
    <row r="234" spans="1:10" ht="15.75" outlineLevel="1" x14ac:dyDescent="0.25">
      <c r="A234" s="48"/>
      <c r="B234" s="43" t="s">
        <v>45</v>
      </c>
      <c r="C234" s="50"/>
      <c r="D234" s="50"/>
      <c r="E234" s="50"/>
      <c r="F234" s="50"/>
      <c r="G234" s="50">
        <v>2</v>
      </c>
      <c r="H234" s="47">
        <f>+SUBTOTAL(9,I235:I239)</f>
        <v>5.1635000000000009</v>
      </c>
      <c r="I234" s="47">
        <f>+G234*H234</f>
        <v>10.327000000000002</v>
      </c>
      <c r="J234" s="50"/>
    </row>
    <row r="235" spans="1:10" s="61" customFormat="1" ht="15.75" outlineLevel="2" x14ac:dyDescent="0.25">
      <c r="A235" s="35"/>
      <c r="B235" s="25" t="s">
        <v>51</v>
      </c>
      <c r="C235" s="26"/>
      <c r="D235" s="22"/>
      <c r="E235" s="22"/>
      <c r="F235" s="22"/>
      <c r="G235" s="59"/>
      <c r="H235" s="60"/>
      <c r="I235" s="60"/>
      <c r="J235" s="25"/>
    </row>
    <row r="236" spans="1:10" s="63" customFormat="1" ht="15.75" outlineLevel="2" x14ac:dyDescent="0.25">
      <c r="A236" s="36"/>
      <c r="B236" s="2" t="s">
        <v>18</v>
      </c>
      <c r="C236" s="3"/>
      <c r="D236" s="4">
        <v>2.95</v>
      </c>
      <c r="E236" s="4">
        <v>1.27</v>
      </c>
      <c r="F236" s="4"/>
      <c r="G236" s="62">
        <v>1</v>
      </c>
      <c r="H236" s="19">
        <f t="shared" ref="H236:H242" si="96">+PRODUCT(D236:F236)</f>
        <v>3.7465000000000002</v>
      </c>
      <c r="I236" s="19">
        <f t="shared" ref="I236:I242" si="97">+G236*H236</f>
        <v>3.7465000000000002</v>
      </c>
      <c r="J236" s="2"/>
    </row>
    <row r="237" spans="1:10" s="63" customFormat="1" ht="15.75" outlineLevel="2" x14ac:dyDescent="0.25">
      <c r="A237" s="36"/>
      <c r="B237" s="2" t="s">
        <v>19</v>
      </c>
      <c r="C237" s="3"/>
      <c r="D237" s="4">
        <f>+(D236+E236)*2</f>
        <v>8.4400000000000013</v>
      </c>
      <c r="E237" s="4"/>
      <c r="F237" s="4">
        <v>0.3</v>
      </c>
      <c r="G237" s="62">
        <v>1</v>
      </c>
      <c r="H237" s="19">
        <f t="shared" si="96"/>
        <v>2.5320000000000005</v>
      </c>
      <c r="I237" s="19">
        <f t="shared" si="97"/>
        <v>2.5320000000000005</v>
      </c>
      <c r="J237" s="2"/>
    </row>
    <row r="238" spans="1:10" s="63" customFormat="1" ht="15.75" outlineLevel="2" x14ac:dyDescent="0.25">
      <c r="A238" s="36"/>
      <c r="B238" s="2" t="s">
        <v>49</v>
      </c>
      <c r="C238" s="3"/>
      <c r="D238" s="4">
        <f>+D236</f>
        <v>2.95</v>
      </c>
      <c r="E238" s="4"/>
      <c r="F238" s="4">
        <f>0.3-0.1</f>
        <v>0.19999999999999998</v>
      </c>
      <c r="G238" s="62">
        <v>-1</v>
      </c>
      <c r="H238" s="19">
        <f t="shared" si="96"/>
        <v>0.59</v>
      </c>
      <c r="I238" s="19">
        <f t="shared" si="97"/>
        <v>-0.59</v>
      </c>
      <c r="J238" s="2"/>
    </row>
    <row r="239" spans="1:10" s="63" customFormat="1" ht="15.75" outlineLevel="2" x14ac:dyDescent="0.25">
      <c r="A239" s="36"/>
      <c r="B239" s="2" t="s">
        <v>50</v>
      </c>
      <c r="C239" s="3"/>
      <c r="D239" s="4">
        <v>2.1</v>
      </c>
      <c r="E239" s="4"/>
      <c r="F239" s="4">
        <f>0.3-0.05</f>
        <v>0.25</v>
      </c>
      <c r="G239" s="62">
        <v>-1</v>
      </c>
      <c r="H239" s="19">
        <f t="shared" si="96"/>
        <v>0.52500000000000002</v>
      </c>
      <c r="I239" s="19">
        <f t="shared" si="97"/>
        <v>-0.52500000000000002</v>
      </c>
      <c r="J239" s="2"/>
    </row>
    <row r="240" spans="1:10" ht="31.5" outlineLevel="1" x14ac:dyDescent="0.25">
      <c r="A240" s="92"/>
      <c r="B240" s="88" t="s">
        <v>54</v>
      </c>
      <c r="C240" s="93"/>
      <c r="D240" s="94"/>
      <c r="E240" s="94"/>
      <c r="F240" s="94"/>
      <c r="G240" s="95">
        <v>1</v>
      </c>
      <c r="H240" s="96">
        <f>+SUM(I241:I242)</f>
        <v>333.99600000000004</v>
      </c>
      <c r="I240" s="97">
        <f>+G240*H240</f>
        <v>333.99600000000004</v>
      </c>
      <c r="J240" s="88"/>
    </row>
    <row r="241" spans="1:10" s="63" customFormat="1" ht="15.75" outlineLevel="2" x14ac:dyDescent="0.25">
      <c r="A241" s="36"/>
      <c r="B241" s="2" t="s">
        <v>18</v>
      </c>
      <c r="C241" s="3"/>
      <c r="D241" s="62">
        <f>138.93*2</f>
        <v>277.86</v>
      </c>
      <c r="E241" s="4"/>
      <c r="F241" s="4"/>
      <c r="G241" s="62">
        <v>1</v>
      </c>
      <c r="H241" s="19">
        <f t="shared" si="96"/>
        <v>277.86</v>
      </c>
      <c r="I241" s="19">
        <f t="shared" si="97"/>
        <v>277.86</v>
      </c>
      <c r="J241" s="2"/>
    </row>
    <row r="242" spans="1:10" s="63" customFormat="1" ht="15.75" outlineLevel="2" x14ac:dyDescent="0.25">
      <c r="A242" s="36"/>
      <c r="B242" s="2" t="s">
        <v>19</v>
      </c>
      <c r="C242" s="3"/>
      <c r="D242" s="62">
        <f>187.12*2</f>
        <v>374.24</v>
      </c>
      <c r="E242" s="4"/>
      <c r="F242" s="4">
        <v>0.15</v>
      </c>
      <c r="G242" s="62">
        <v>1</v>
      </c>
      <c r="H242" s="19">
        <f t="shared" si="96"/>
        <v>56.136000000000003</v>
      </c>
      <c r="I242" s="19">
        <f t="shared" si="97"/>
        <v>56.136000000000003</v>
      </c>
      <c r="J242" s="2"/>
    </row>
    <row r="243" spans="1:10" s="23" customFormat="1" ht="15.75" outlineLevel="1" x14ac:dyDescent="0.25">
      <c r="A243" s="92"/>
      <c r="B243" s="88" t="s">
        <v>47</v>
      </c>
      <c r="C243" s="93"/>
      <c r="D243" s="94"/>
      <c r="E243" s="94"/>
      <c r="F243" s="94"/>
      <c r="G243" s="95">
        <v>5</v>
      </c>
      <c r="H243" s="96">
        <f>+I244+I255+I265+I271+I281+I292+I299</f>
        <v>229.44319999999999</v>
      </c>
      <c r="I243" s="97">
        <f>+G243*H243</f>
        <v>1147.2159999999999</v>
      </c>
      <c r="J243" s="88"/>
    </row>
    <row r="244" spans="1:10" ht="15.75" outlineLevel="1" x14ac:dyDescent="0.25">
      <c r="A244" s="42"/>
      <c r="B244" s="43" t="s">
        <v>35</v>
      </c>
      <c r="C244" s="44"/>
      <c r="D244" s="45"/>
      <c r="E244" s="45"/>
      <c r="F244" s="45"/>
      <c r="G244" s="46">
        <v>8</v>
      </c>
      <c r="H244" s="47">
        <f>+SUBTOTAL(9,I245:I254)</f>
        <v>7.8057999999999996</v>
      </c>
      <c r="I244" s="47">
        <f>+G244*H244</f>
        <v>62.446399999999997</v>
      </c>
      <c r="J244" s="43"/>
    </row>
    <row r="245" spans="1:10" s="61" customFormat="1" ht="15.75" outlineLevel="2" x14ac:dyDescent="0.25">
      <c r="A245" s="35"/>
      <c r="B245" s="25" t="s">
        <v>51</v>
      </c>
      <c r="C245" s="26"/>
      <c r="D245" s="22"/>
      <c r="E245" s="22"/>
      <c r="F245" s="22"/>
      <c r="G245" s="59"/>
      <c r="H245" s="60"/>
      <c r="I245" s="60"/>
      <c r="J245" s="25"/>
    </row>
    <row r="246" spans="1:10" s="63" customFormat="1" ht="15.75" outlineLevel="2" x14ac:dyDescent="0.25">
      <c r="A246" s="36"/>
      <c r="B246" s="2" t="s">
        <v>18</v>
      </c>
      <c r="C246" s="3"/>
      <c r="D246" s="4">
        <v>2.14</v>
      </c>
      <c r="E246" s="4">
        <v>1.1200000000000001</v>
      </c>
      <c r="F246" s="4"/>
      <c r="G246" s="62">
        <v>1</v>
      </c>
      <c r="H246" s="19">
        <f t="shared" ref="H246:H249" si="98">+PRODUCT(D246:F246)</f>
        <v>2.3968000000000003</v>
      </c>
      <c r="I246" s="19">
        <f t="shared" ref="I246:I249" si="99">+G246*H246</f>
        <v>2.3968000000000003</v>
      </c>
      <c r="J246" s="2"/>
    </row>
    <row r="247" spans="1:10" s="63" customFormat="1" ht="15.75" outlineLevel="2" x14ac:dyDescent="0.25">
      <c r="A247" s="36"/>
      <c r="B247" s="2" t="s">
        <v>19</v>
      </c>
      <c r="C247" s="3"/>
      <c r="D247" s="4">
        <f>+(D246+E246)*2</f>
        <v>6.5200000000000005</v>
      </c>
      <c r="E247" s="4"/>
      <c r="F247" s="4">
        <v>0.3</v>
      </c>
      <c r="G247" s="62">
        <v>1</v>
      </c>
      <c r="H247" s="19">
        <f t="shared" si="98"/>
        <v>1.956</v>
      </c>
      <c r="I247" s="19">
        <f t="shared" si="99"/>
        <v>1.956</v>
      </c>
      <c r="J247" s="2"/>
    </row>
    <row r="248" spans="1:10" s="63" customFormat="1" ht="15.75" outlineLevel="2" x14ac:dyDescent="0.25">
      <c r="A248" s="36"/>
      <c r="B248" s="2" t="s">
        <v>49</v>
      </c>
      <c r="C248" s="3"/>
      <c r="D248" s="4">
        <f>+D246</f>
        <v>2.14</v>
      </c>
      <c r="E248" s="4"/>
      <c r="F248" s="4">
        <f>0.3-0.1</f>
        <v>0.19999999999999998</v>
      </c>
      <c r="G248" s="62">
        <v>-1</v>
      </c>
      <c r="H248" s="19">
        <f t="shared" si="98"/>
        <v>0.42799999999999999</v>
      </c>
      <c r="I248" s="19">
        <f t="shared" si="99"/>
        <v>-0.42799999999999999</v>
      </c>
      <c r="J248" s="2"/>
    </row>
    <row r="249" spans="1:10" s="63" customFormat="1" ht="15.75" outlineLevel="2" x14ac:dyDescent="0.25">
      <c r="A249" s="36"/>
      <c r="B249" s="2" t="s">
        <v>50</v>
      </c>
      <c r="C249" s="3"/>
      <c r="D249" s="4">
        <v>0.87</v>
      </c>
      <c r="E249" s="4"/>
      <c r="F249" s="4">
        <f>0.3-0.05</f>
        <v>0.25</v>
      </c>
      <c r="G249" s="62">
        <v>-1</v>
      </c>
      <c r="H249" s="19">
        <f t="shared" si="98"/>
        <v>0.2175</v>
      </c>
      <c r="I249" s="19">
        <f t="shared" si="99"/>
        <v>-0.2175</v>
      </c>
      <c r="J249" s="2"/>
    </row>
    <row r="250" spans="1:10" s="61" customFormat="1" ht="15.75" outlineLevel="2" x14ac:dyDescent="0.25">
      <c r="A250" s="35"/>
      <c r="B250" s="25" t="s">
        <v>52</v>
      </c>
      <c r="C250" s="26"/>
      <c r="D250" s="22"/>
      <c r="E250" s="22"/>
      <c r="F250" s="22"/>
      <c r="G250" s="59"/>
      <c r="H250" s="60"/>
      <c r="I250" s="60"/>
      <c r="J250" s="25"/>
    </row>
    <row r="251" spans="1:10" s="63" customFormat="1" ht="15.75" outlineLevel="2" x14ac:dyDescent="0.25">
      <c r="A251" s="36"/>
      <c r="B251" s="2" t="s">
        <v>18</v>
      </c>
      <c r="C251" s="3"/>
      <c r="D251" s="4">
        <v>2.95</v>
      </c>
      <c r="E251" s="4">
        <v>0.97</v>
      </c>
      <c r="F251" s="4"/>
      <c r="G251" s="62">
        <v>1</v>
      </c>
      <c r="H251" s="19">
        <f t="shared" ref="H251:H254" si="100">+PRODUCT(D251:F251)</f>
        <v>2.8614999999999999</v>
      </c>
      <c r="I251" s="19">
        <f t="shared" ref="I251:I254" si="101">+G251*H251</f>
        <v>2.8614999999999999</v>
      </c>
      <c r="J251" s="2"/>
    </row>
    <row r="252" spans="1:10" s="63" customFormat="1" ht="15.75" outlineLevel="2" x14ac:dyDescent="0.25">
      <c r="A252" s="36"/>
      <c r="B252" s="2" t="s">
        <v>19</v>
      </c>
      <c r="C252" s="3"/>
      <c r="D252" s="4">
        <f>+(D251+E251)*2</f>
        <v>7.84</v>
      </c>
      <c r="E252" s="4"/>
      <c r="F252" s="4">
        <v>0.3</v>
      </c>
      <c r="G252" s="62">
        <v>1</v>
      </c>
      <c r="H252" s="19">
        <f t="shared" si="100"/>
        <v>2.3519999999999999</v>
      </c>
      <c r="I252" s="19">
        <f t="shared" si="101"/>
        <v>2.3519999999999999</v>
      </c>
      <c r="J252" s="2"/>
    </row>
    <row r="253" spans="1:10" s="63" customFormat="1" ht="15.75" outlineLevel="2" x14ac:dyDescent="0.25">
      <c r="A253" s="36"/>
      <c r="B253" s="2" t="s">
        <v>49</v>
      </c>
      <c r="C253" s="3"/>
      <c r="D253" s="4">
        <f>+D251</f>
        <v>2.95</v>
      </c>
      <c r="E253" s="4"/>
      <c r="F253" s="4">
        <f>0.3-0.1</f>
        <v>0.19999999999999998</v>
      </c>
      <c r="G253" s="62">
        <v>-1</v>
      </c>
      <c r="H253" s="19">
        <f t="shared" si="100"/>
        <v>0.59</v>
      </c>
      <c r="I253" s="19">
        <f t="shared" si="101"/>
        <v>-0.59</v>
      </c>
      <c r="J253" s="2"/>
    </row>
    <row r="254" spans="1:10" s="63" customFormat="1" ht="15.75" outlineLevel="2" x14ac:dyDescent="0.25">
      <c r="A254" s="36"/>
      <c r="B254" s="2" t="s">
        <v>50</v>
      </c>
      <c r="C254" s="3"/>
      <c r="D254" s="4">
        <v>2.1</v>
      </c>
      <c r="E254" s="4"/>
      <c r="F254" s="4">
        <f>0.3-0.05</f>
        <v>0.25</v>
      </c>
      <c r="G254" s="62">
        <v>-1</v>
      </c>
      <c r="H254" s="19">
        <f t="shared" si="100"/>
        <v>0.52500000000000002</v>
      </c>
      <c r="I254" s="19">
        <f t="shared" si="101"/>
        <v>-0.52500000000000002</v>
      </c>
      <c r="J254" s="2"/>
    </row>
    <row r="255" spans="1:10" ht="15.75" outlineLevel="1" x14ac:dyDescent="0.25">
      <c r="A255" s="42"/>
      <c r="B255" s="43" t="s">
        <v>39</v>
      </c>
      <c r="C255" s="44"/>
      <c r="D255" s="45"/>
      <c r="E255" s="45"/>
      <c r="F255" s="45"/>
      <c r="G255" s="49">
        <v>18</v>
      </c>
      <c r="H255" s="47">
        <f>+SUBTOTAL(9,I256:I264)</f>
        <v>6.5415000000000001</v>
      </c>
      <c r="I255" s="47">
        <f>+G255*H255</f>
        <v>117.747</v>
      </c>
      <c r="J255" s="43"/>
    </row>
    <row r="256" spans="1:10" s="61" customFormat="1" ht="15.75" outlineLevel="2" x14ac:dyDescent="0.25">
      <c r="A256" s="35"/>
      <c r="B256" s="25" t="s">
        <v>51</v>
      </c>
      <c r="C256" s="26"/>
      <c r="D256" s="22"/>
      <c r="E256" s="22"/>
      <c r="F256" s="22"/>
      <c r="G256" s="59"/>
      <c r="H256" s="60"/>
      <c r="I256" s="60"/>
      <c r="J256" s="25"/>
    </row>
    <row r="257" spans="1:10" s="63" customFormat="1" ht="15.75" outlineLevel="2" x14ac:dyDescent="0.25">
      <c r="A257" s="36"/>
      <c r="B257" s="2" t="s">
        <v>18</v>
      </c>
      <c r="C257" s="3"/>
      <c r="D257" s="4">
        <v>2.85</v>
      </c>
      <c r="E257" s="4">
        <v>0.97</v>
      </c>
      <c r="F257" s="4"/>
      <c r="G257" s="62">
        <v>1</v>
      </c>
      <c r="H257" s="19">
        <f t="shared" ref="H257:H260" si="102">+PRODUCT(D257:F257)</f>
        <v>2.7645</v>
      </c>
      <c r="I257" s="19">
        <f t="shared" ref="I257:I260" si="103">+G257*H257</f>
        <v>2.7645</v>
      </c>
      <c r="J257" s="2"/>
    </row>
    <row r="258" spans="1:10" s="63" customFormat="1" ht="15.75" outlineLevel="2" x14ac:dyDescent="0.25">
      <c r="A258" s="36"/>
      <c r="B258" s="2" t="s">
        <v>19</v>
      </c>
      <c r="C258" s="3"/>
      <c r="D258" s="4">
        <f>+(D257+E257)*2</f>
        <v>7.6400000000000006</v>
      </c>
      <c r="E258" s="4"/>
      <c r="F258" s="4">
        <v>0.3</v>
      </c>
      <c r="G258" s="62">
        <v>1</v>
      </c>
      <c r="H258" s="19">
        <f t="shared" si="102"/>
        <v>2.2920000000000003</v>
      </c>
      <c r="I258" s="19">
        <f t="shared" si="103"/>
        <v>2.2920000000000003</v>
      </c>
      <c r="J258" s="2"/>
    </row>
    <row r="259" spans="1:10" s="63" customFormat="1" ht="15.75" outlineLevel="2" x14ac:dyDescent="0.25">
      <c r="A259" s="36"/>
      <c r="B259" s="2" t="s">
        <v>49</v>
      </c>
      <c r="C259" s="3"/>
      <c r="D259" s="4">
        <f>+D257</f>
        <v>2.85</v>
      </c>
      <c r="E259" s="4"/>
      <c r="F259" s="4">
        <f>0.3-0.1</f>
        <v>0.19999999999999998</v>
      </c>
      <c r="G259" s="62">
        <v>-1</v>
      </c>
      <c r="H259" s="19">
        <f t="shared" si="102"/>
        <v>0.56999999999999995</v>
      </c>
      <c r="I259" s="19">
        <f t="shared" si="103"/>
        <v>-0.56999999999999995</v>
      </c>
      <c r="J259" s="2"/>
    </row>
    <row r="260" spans="1:10" s="63" customFormat="1" ht="15.75" outlineLevel="2" x14ac:dyDescent="0.25">
      <c r="A260" s="36"/>
      <c r="B260" s="2" t="s">
        <v>50</v>
      </c>
      <c r="C260" s="3"/>
      <c r="D260" s="4">
        <v>2.1</v>
      </c>
      <c r="E260" s="4"/>
      <c r="F260" s="4">
        <f>0.3-0.05</f>
        <v>0.25</v>
      </c>
      <c r="G260" s="62">
        <v>-1</v>
      </c>
      <c r="H260" s="19">
        <f t="shared" si="102"/>
        <v>0.52500000000000002</v>
      </c>
      <c r="I260" s="19">
        <f t="shared" si="103"/>
        <v>-0.52500000000000002</v>
      </c>
      <c r="J260" s="2"/>
    </row>
    <row r="261" spans="1:10" s="61" customFormat="1" ht="15.75" outlineLevel="2" x14ac:dyDescent="0.25">
      <c r="A261" s="35"/>
      <c r="B261" s="25" t="s">
        <v>52</v>
      </c>
      <c r="C261" s="26"/>
      <c r="D261" s="22"/>
      <c r="E261" s="22"/>
      <c r="F261" s="22"/>
      <c r="G261" s="59"/>
      <c r="H261" s="60"/>
      <c r="I261" s="60"/>
      <c r="J261" s="25"/>
    </row>
    <row r="262" spans="1:10" s="63" customFormat="1" ht="15.75" outlineLevel="2" x14ac:dyDescent="0.25">
      <c r="A262" s="36"/>
      <c r="B262" s="2" t="s">
        <v>18</v>
      </c>
      <c r="C262" s="3"/>
      <c r="D262" s="4">
        <v>1.05</v>
      </c>
      <c r="E262" s="4">
        <v>1.5</v>
      </c>
      <c r="F262" s="4"/>
      <c r="G262" s="62">
        <v>1</v>
      </c>
      <c r="H262" s="19">
        <f t="shared" ref="H262:H264" si="104">+PRODUCT(D262:F262)</f>
        <v>1.5750000000000002</v>
      </c>
      <c r="I262" s="19">
        <f t="shared" ref="I262:I264" si="105">+G262*H262</f>
        <v>1.5750000000000002</v>
      </c>
      <c r="J262" s="2"/>
    </row>
    <row r="263" spans="1:10" s="63" customFormat="1" ht="15.75" outlineLevel="2" x14ac:dyDescent="0.25">
      <c r="A263" s="36"/>
      <c r="B263" s="2" t="s">
        <v>19</v>
      </c>
      <c r="C263" s="3"/>
      <c r="D263" s="4">
        <f>+D262+E262*2</f>
        <v>4.05</v>
      </c>
      <c r="E263" s="4"/>
      <c r="F263" s="4">
        <v>0.3</v>
      </c>
      <c r="G263" s="62">
        <v>1</v>
      </c>
      <c r="H263" s="19">
        <f t="shared" si="104"/>
        <v>1.2149999999999999</v>
      </c>
      <c r="I263" s="19">
        <f t="shared" si="105"/>
        <v>1.2149999999999999</v>
      </c>
      <c r="J263" s="2"/>
    </row>
    <row r="264" spans="1:10" s="63" customFormat="1" ht="15.75" outlineLevel="2" x14ac:dyDescent="0.25">
      <c r="A264" s="36"/>
      <c r="B264" s="2" t="s">
        <v>49</v>
      </c>
      <c r="C264" s="3"/>
      <c r="D264" s="4">
        <f>+D262</f>
        <v>1.05</v>
      </c>
      <c r="E264" s="4"/>
      <c r="F264" s="4">
        <f>0.3-0.1</f>
        <v>0.19999999999999998</v>
      </c>
      <c r="G264" s="62">
        <v>-1</v>
      </c>
      <c r="H264" s="19">
        <f t="shared" si="104"/>
        <v>0.21</v>
      </c>
      <c r="I264" s="19">
        <f t="shared" si="105"/>
        <v>-0.21</v>
      </c>
      <c r="J264" s="2"/>
    </row>
    <row r="265" spans="1:10" ht="15.75" outlineLevel="1" x14ac:dyDescent="0.25">
      <c r="A265" s="42"/>
      <c r="B265" s="43" t="s">
        <v>40</v>
      </c>
      <c r="C265" s="44"/>
      <c r="D265" s="45"/>
      <c r="E265" s="45"/>
      <c r="F265" s="45"/>
      <c r="G265" s="49">
        <v>2</v>
      </c>
      <c r="H265" s="47">
        <f>+SUBTOTAL(9,I266:I270)</f>
        <v>7.7246000000000015</v>
      </c>
      <c r="I265" s="47">
        <f>+G265*H265</f>
        <v>15.449200000000003</v>
      </c>
      <c r="J265" s="43"/>
    </row>
    <row r="266" spans="1:10" s="61" customFormat="1" ht="15.75" outlineLevel="2" x14ac:dyDescent="0.25">
      <c r="A266" s="35"/>
      <c r="B266" s="25" t="s">
        <v>51</v>
      </c>
      <c r="C266" s="26"/>
      <c r="D266" s="22"/>
      <c r="E266" s="22"/>
      <c r="F266" s="22"/>
      <c r="G266" s="59"/>
      <c r="H266" s="60"/>
      <c r="I266" s="60"/>
      <c r="J266" s="25"/>
    </row>
    <row r="267" spans="1:10" s="63" customFormat="1" ht="15.75" outlineLevel="2" x14ac:dyDescent="0.25">
      <c r="A267" s="36"/>
      <c r="B267" s="2" t="s">
        <v>18</v>
      </c>
      <c r="C267" s="3"/>
      <c r="D267" s="4">
        <v>5.98</v>
      </c>
      <c r="E267" s="4">
        <v>0.97</v>
      </c>
      <c r="F267" s="4"/>
      <c r="G267" s="62">
        <v>1</v>
      </c>
      <c r="H267" s="19">
        <f t="shared" ref="H267:H270" si="106">+PRODUCT(D267:F267)</f>
        <v>5.8006000000000002</v>
      </c>
      <c r="I267" s="19">
        <f t="shared" ref="I267:I270" si="107">+G267*H267</f>
        <v>5.8006000000000002</v>
      </c>
      <c r="J267" s="2"/>
    </row>
    <row r="268" spans="1:10" s="63" customFormat="1" ht="15.75" outlineLevel="2" x14ac:dyDescent="0.25">
      <c r="A268" s="36"/>
      <c r="B268" s="2" t="s">
        <v>19</v>
      </c>
      <c r="C268" s="3"/>
      <c r="D268" s="4">
        <f>+(D267+E267)*2</f>
        <v>13.9</v>
      </c>
      <c r="E268" s="4"/>
      <c r="F268" s="4">
        <v>0.3</v>
      </c>
      <c r="G268" s="62">
        <v>1</v>
      </c>
      <c r="H268" s="19">
        <f t="shared" si="106"/>
        <v>4.17</v>
      </c>
      <c r="I268" s="19">
        <f t="shared" si="107"/>
        <v>4.17</v>
      </c>
      <c r="J268" s="2"/>
    </row>
    <row r="269" spans="1:10" s="63" customFormat="1" ht="15.75" outlineLevel="2" x14ac:dyDescent="0.25">
      <c r="A269" s="36"/>
      <c r="B269" s="2" t="s">
        <v>49</v>
      </c>
      <c r="C269" s="3"/>
      <c r="D269" s="4">
        <f>+D267</f>
        <v>5.98</v>
      </c>
      <c r="E269" s="4"/>
      <c r="F269" s="4">
        <f>0.3-0.1</f>
        <v>0.19999999999999998</v>
      </c>
      <c r="G269" s="62">
        <v>-1</v>
      </c>
      <c r="H269" s="19">
        <f t="shared" si="106"/>
        <v>1.196</v>
      </c>
      <c r="I269" s="19">
        <f t="shared" si="107"/>
        <v>-1.196</v>
      </c>
      <c r="J269" s="2"/>
    </row>
    <row r="270" spans="1:10" s="63" customFormat="1" ht="15.75" outlineLevel="2" x14ac:dyDescent="0.25">
      <c r="A270" s="36"/>
      <c r="B270" s="2" t="s">
        <v>50</v>
      </c>
      <c r="C270" s="3"/>
      <c r="D270" s="4">
        <f>2.1*2</f>
        <v>4.2</v>
      </c>
      <c r="E270" s="4"/>
      <c r="F270" s="4">
        <f>0.3-0.05</f>
        <v>0.25</v>
      </c>
      <c r="G270" s="62">
        <v>-1</v>
      </c>
      <c r="H270" s="19">
        <f t="shared" si="106"/>
        <v>1.05</v>
      </c>
      <c r="I270" s="19">
        <f t="shared" si="107"/>
        <v>-1.05</v>
      </c>
      <c r="J270" s="2"/>
    </row>
    <row r="271" spans="1:10" ht="15.75" outlineLevel="1" x14ac:dyDescent="0.25">
      <c r="A271" s="48"/>
      <c r="B271" s="43" t="s">
        <v>42</v>
      </c>
      <c r="C271" s="50"/>
      <c r="D271" s="45"/>
      <c r="E271" s="50"/>
      <c r="F271" s="50"/>
      <c r="G271" s="49">
        <v>2</v>
      </c>
      <c r="H271" s="47">
        <f>+SUBTOTAL(9,I272:I280)</f>
        <v>6.907</v>
      </c>
      <c r="I271" s="47">
        <f>+G271*H271</f>
        <v>13.814</v>
      </c>
      <c r="J271" s="50"/>
    </row>
    <row r="272" spans="1:10" s="61" customFormat="1" ht="15.75" outlineLevel="2" x14ac:dyDescent="0.25">
      <c r="A272" s="35"/>
      <c r="B272" s="25" t="s">
        <v>51</v>
      </c>
      <c r="C272" s="26"/>
      <c r="D272" s="22"/>
      <c r="E272" s="22"/>
      <c r="F272" s="22"/>
      <c r="G272" s="59"/>
      <c r="H272" s="60"/>
      <c r="I272" s="60"/>
      <c r="J272" s="25"/>
    </row>
    <row r="273" spans="1:10" s="63" customFormat="1" ht="15.75" outlineLevel="2" x14ac:dyDescent="0.25">
      <c r="A273" s="36"/>
      <c r="B273" s="2" t="s">
        <v>18</v>
      </c>
      <c r="C273" s="3"/>
      <c r="D273" s="4">
        <v>3</v>
      </c>
      <c r="E273" s="4">
        <v>0.97</v>
      </c>
      <c r="F273" s="4"/>
      <c r="G273" s="62">
        <v>1</v>
      </c>
      <c r="H273" s="19">
        <f t="shared" ref="H273:H276" si="108">+PRODUCT(D273:F273)</f>
        <v>2.91</v>
      </c>
      <c r="I273" s="19">
        <f t="shared" ref="I273:I276" si="109">+G273*H273</f>
        <v>2.91</v>
      </c>
      <c r="J273" s="2"/>
    </row>
    <row r="274" spans="1:10" s="63" customFormat="1" ht="15.75" outlineLevel="2" x14ac:dyDescent="0.25">
      <c r="A274" s="36"/>
      <c r="B274" s="2" t="s">
        <v>19</v>
      </c>
      <c r="C274" s="3"/>
      <c r="D274" s="4">
        <f>+(D273+E273)*2</f>
        <v>7.9399999999999995</v>
      </c>
      <c r="E274" s="4"/>
      <c r="F274" s="4">
        <v>0.3</v>
      </c>
      <c r="G274" s="62">
        <v>1</v>
      </c>
      <c r="H274" s="19">
        <f t="shared" si="108"/>
        <v>2.3819999999999997</v>
      </c>
      <c r="I274" s="19">
        <f t="shared" si="109"/>
        <v>2.3819999999999997</v>
      </c>
      <c r="J274" s="2"/>
    </row>
    <row r="275" spans="1:10" s="63" customFormat="1" ht="15.75" outlineLevel="2" x14ac:dyDescent="0.25">
      <c r="A275" s="36"/>
      <c r="B275" s="2" t="s">
        <v>49</v>
      </c>
      <c r="C275" s="3"/>
      <c r="D275" s="4">
        <f>+D273</f>
        <v>3</v>
      </c>
      <c r="E275" s="4"/>
      <c r="F275" s="4">
        <f>0.3-0.1</f>
        <v>0.19999999999999998</v>
      </c>
      <c r="G275" s="62">
        <v>-1</v>
      </c>
      <c r="H275" s="19">
        <f t="shared" si="108"/>
        <v>0.6</v>
      </c>
      <c r="I275" s="19">
        <f t="shared" si="109"/>
        <v>-0.6</v>
      </c>
      <c r="J275" s="2"/>
    </row>
    <row r="276" spans="1:10" s="63" customFormat="1" ht="15.75" outlineLevel="2" x14ac:dyDescent="0.25">
      <c r="A276" s="36"/>
      <c r="B276" s="2" t="s">
        <v>50</v>
      </c>
      <c r="C276" s="3"/>
      <c r="D276" s="4">
        <v>2.1</v>
      </c>
      <c r="E276" s="4"/>
      <c r="F276" s="4">
        <f>0.3-0.05</f>
        <v>0.25</v>
      </c>
      <c r="G276" s="62">
        <v>-1</v>
      </c>
      <c r="H276" s="19">
        <f t="shared" si="108"/>
        <v>0.52500000000000002</v>
      </c>
      <c r="I276" s="19">
        <f t="shared" si="109"/>
        <v>-0.52500000000000002</v>
      </c>
      <c r="J276" s="2"/>
    </row>
    <row r="277" spans="1:10" s="61" customFormat="1" ht="15.75" outlineLevel="2" x14ac:dyDescent="0.25">
      <c r="A277" s="35"/>
      <c r="B277" s="25" t="s">
        <v>52</v>
      </c>
      <c r="C277" s="26"/>
      <c r="D277" s="22"/>
      <c r="E277" s="22"/>
      <c r="F277" s="22"/>
      <c r="G277" s="59"/>
      <c r="H277" s="60"/>
      <c r="I277" s="60"/>
      <c r="J277" s="25"/>
    </row>
    <row r="278" spans="1:10" s="63" customFormat="1" ht="15.75" outlineLevel="2" x14ac:dyDescent="0.25">
      <c r="A278" s="36"/>
      <c r="B278" s="2" t="s">
        <v>18</v>
      </c>
      <c r="C278" s="3"/>
      <c r="D278" s="4">
        <v>1.1499999999999999</v>
      </c>
      <c r="E278" s="4">
        <v>1.5</v>
      </c>
      <c r="F278" s="4"/>
      <c r="G278" s="62">
        <v>1</v>
      </c>
      <c r="H278" s="19">
        <f t="shared" ref="H278:H280" si="110">+PRODUCT(D278:F278)</f>
        <v>1.7249999999999999</v>
      </c>
      <c r="I278" s="19">
        <f t="shared" ref="I278:I280" si="111">+G278*H278</f>
        <v>1.7249999999999999</v>
      </c>
      <c r="J278" s="2"/>
    </row>
    <row r="279" spans="1:10" s="63" customFormat="1" ht="15.75" outlineLevel="2" x14ac:dyDescent="0.25">
      <c r="A279" s="36"/>
      <c r="B279" s="2" t="s">
        <v>19</v>
      </c>
      <c r="C279" s="3"/>
      <c r="D279" s="4">
        <f>+D278+E278*2</f>
        <v>4.1500000000000004</v>
      </c>
      <c r="E279" s="4"/>
      <c r="F279" s="4">
        <v>0.3</v>
      </c>
      <c r="G279" s="62">
        <v>1</v>
      </c>
      <c r="H279" s="19">
        <f t="shared" si="110"/>
        <v>1.2450000000000001</v>
      </c>
      <c r="I279" s="19">
        <f t="shared" si="111"/>
        <v>1.2450000000000001</v>
      </c>
      <c r="J279" s="2"/>
    </row>
    <row r="280" spans="1:10" s="63" customFormat="1" ht="15.75" outlineLevel="2" x14ac:dyDescent="0.25">
      <c r="A280" s="36"/>
      <c r="B280" s="2" t="s">
        <v>49</v>
      </c>
      <c r="C280" s="3"/>
      <c r="D280" s="4">
        <f>+D278</f>
        <v>1.1499999999999999</v>
      </c>
      <c r="E280" s="4"/>
      <c r="F280" s="4">
        <f>0.3-0.1</f>
        <v>0.19999999999999998</v>
      </c>
      <c r="G280" s="62">
        <v>-1</v>
      </c>
      <c r="H280" s="19">
        <f t="shared" si="110"/>
        <v>0.22999999999999995</v>
      </c>
      <c r="I280" s="19">
        <f t="shared" si="111"/>
        <v>-0.22999999999999995</v>
      </c>
      <c r="J280" s="2"/>
    </row>
    <row r="281" spans="1:10" ht="15.75" outlineLevel="1" x14ac:dyDescent="0.25">
      <c r="A281" s="48"/>
      <c r="B281" s="43" t="s">
        <v>43</v>
      </c>
      <c r="C281" s="50"/>
      <c r="D281" s="50"/>
      <c r="E281" s="50"/>
      <c r="F281" s="50"/>
      <c r="G281" s="49">
        <v>4</v>
      </c>
      <c r="H281" s="47">
        <f>+SUBTOTAL(9,I282:I291)</f>
        <v>0</v>
      </c>
      <c r="I281" s="47">
        <f>+G281*H281</f>
        <v>0</v>
      </c>
      <c r="J281" s="50"/>
    </row>
    <row r="282" spans="1:10" s="61" customFormat="1" ht="15.75" outlineLevel="2" x14ac:dyDescent="0.25">
      <c r="A282" s="35"/>
      <c r="B282" s="25" t="s">
        <v>51</v>
      </c>
      <c r="C282" s="26"/>
      <c r="D282" s="22"/>
      <c r="E282" s="22"/>
      <c r="F282" s="22"/>
      <c r="G282" s="59"/>
      <c r="H282" s="60"/>
      <c r="I282" s="60"/>
      <c r="J282" s="25"/>
    </row>
    <row r="283" spans="1:10" s="63" customFormat="1" ht="15.75" outlineLevel="2" x14ac:dyDescent="0.25">
      <c r="A283" s="36"/>
      <c r="B283" s="2" t="s">
        <v>18</v>
      </c>
      <c r="C283" s="3"/>
      <c r="D283" s="4">
        <v>3.1</v>
      </c>
      <c r="E283" s="4">
        <v>0.92</v>
      </c>
      <c r="F283" s="4"/>
      <c r="G283" s="62">
        <v>1</v>
      </c>
      <c r="H283" s="19">
        <f t="shared" ref="H283:H286" si="112">+PRODUCT(D283:F283)</f>
        <v>2.8520000000000003</v>
      </c>
      <c r="I283" s="19">
        <f>+G283*H283*0</f>
        <v>0</v>
      </c>
      <c r="J283" s="2"/>
    </row>
    <row r="284" spans="1:10" s="63" customFormat="1" ht="15.75" outlineLevel="2" x14ac:dyDescent="0.25">
      <c r="A284" s="36"/>
      <c r="B284" s="2" t="s">
        <v>19</v>
      </c>
      <c r="C284" s="3"/>
      <c r="D284" s="4">
        <f>+(D283+E283)*2</f>
        <v>8.0400000000000009</v>
      </c>
      <c r="E284" s="4"/>
      <c r="F284" s="4">
        <v>0.3</v>
      </c>
      <c r="G284" s="62">
        <v>1</v>
      </c>
      <c r="H284" s="19">
        <f t="shared" si="112"/>
        <v>2.4120000000000004</v>
      </c>
      <c r="I284" s="19">
        <f t="shared" ref="I284:I291" si="113">+G284*H284*0</f>
        <v>0</v>
      </c>
      <c r="J284" s="2"/>
    </row>
    <row r="285" spans="1:10" s="63" customFormat="1" ht="15.75" outlineLevel="2" x14ac:dyDescent="0.25">
      <c r="A285" s="36"/>
      <c r="B285" s="2" t="s">
        <v>49</v>
      </c>
      <c r="C285" s="3"/>
      <c r="D285" s="4">
        <f>+D283</f>
        <v>3.1</v>
      </c>
      <c r="E285" s="4"/>
      <c r="F285" s="4">
        <f>0.3-0.1</f>
        <v>0.19999999999999998</v>
      </c>
      <c r="G285" s="62">
        <v>-1</v>
      </c>
      <c r="H285" s="19">
        <f t="shared" si="112"/>
        <v>0.62</v>
      </c>
      <c r="I285" s="19">
        <f t="shared" si="113"/>
        <v>0</v>
      </c>
      <c r="J285" s="2"/>
    </row>
    <row r="286" spans="1:10" s="63" customFormat="1" ht="15.75" outlineLevel="2" x14ac:dyDescent="0.25">
      <c r="A286" s="36"/>
      <c r="B286" s="2" t="s">
        <v>50</v>
      </c>
      <c r="C286" s="3"/>
      <c r="D286" s="4">
        <v>2.1</v>
      </c>
      <c r="E286" s="4"/>
      <c r="F286" s="4">
        <f>0.3-0.05</f>
        <v>0.25</v>
      </c>
      <c r="G286" s="62">
        <v>-1</v>
      </c>
      <c r="H286" s="19">
        <f t="shared" si="112"/>
        <v>0.52500000000000002</v>
      </c>
      <c r="I286" s="19">
        <f t="shared" si="113"/>
        <v>0</v>
      </c>
      <c r="J286" s="2"/>
    </row>
    <row r="287" spans="1:10" s="61" customFormat="1" ht="15.75" outlineLevel="2" x14ac:dyDescent="0.25">
      <c r="A287" s="35"/>
      <c r="B287" s="25" t="s">
        <v>52</v>
      </c>
      <c r="C287" s="26"/>
      <c r="D287" s="22"/>
      <c r="E287" s="22"/>
      <c r="F287" s="22"/>
      <c r="G287" s="59"/>
      <c r="H287" s="60"/>
      <c r="I287" s="19">
        <f t="shared" si="113"/>
        <v>0</v>
      </c>
      <c r="J287" s="25"/>
    </row>
    <row r="288" spans="1:10" s="63" customFormat="1" ht="15.75" outlineLevel="2" x14ac:dyDescent="0.25">
      <c r="A288" s="36"/>
      <c r="B288" s="2" t="s">
        <v>18</v>
      </c>
      <c r="C288" s="3"/>
      <c r="D288" s="4">
        <v>2.1349999999999998</v>
      </c>
      <c r="E288" s="4">
        <v>1.1200000000000001</v>
      </c>
      <c r="F288" s="4"/>
      <c r="G288" s="62">
        <v>1</v>
      </c>
      <c r="H288" s="19">
        <f t="shared" ref="H288:H291" si="114">+PRODUCT(D288:F288)</f>
        <v>2.3912</v>
      </c>
      <c r="I288" s="19">
        <f t="shared" si="113"/>
        <v>0</v>
      </c>
      <c r="J288" s="2"/>
    </row>
    <row r="289" spans="1:10" s="63" customFormat="1" ht="15.75" outlineLevel="2" x14ac:dyDescent="0.25">
      <c r="A289" s="36"/>
      <c r="B289" s="2" t="s">
        <v>19</v>
      </c>
      <c r="C289" s="3"/>
      <c r="D289" s="4">
        <f>+(D288+E288)*2</f>
        <v>6.51</v>
      </c>
      <c r="E289" s="4"/>
      <c r="F289" s="4">
        <v>0.3</v>
      </c>
      <c r="G289" s="62">
        <v>1</v>
      </c>
      <c r="H289" s="19">
        <f t="shared" si="114"/>
        <v>1.9529999999999998</v>
      </c>
      <c r="I289" s="19">
        <f t="shared" si="113"/>
        <v>0</v>
      </c>
      <c r="J289" s="2"/>
    </row>
    <row r="290" spans="1:10" s="63" customFormat="1" ht="15.75" outlineLevel="2" x14ac:dyDescent="0.25">
      <c r="A290" s="36"/>
      <c r="B290" s="2" t="s">
        <v>49</v>
      </c>
      <c r="C290" s="3"/>
      <c r="D290" s="4">
        <f>+D288</f>
        <v>2.1349999999999998</v>
      </c>
      <c r="E290" s="4"/>
      <c r="F290" s="4">
        <f>0.3-0.1</f>
        <v>0.19999999999999998</v>
      </c>
      <c r="G290" s="62">
        <v>-1</v>
      </c>
      <c r="H290" s="19">
        <f t="shared" si="114"/>
        <v>0.42699999999999994</v>
      </c>
      <c r="I290" s="19">
        <f t="shared" si="113"/>
        <v>0</v>
      </c>
      <c r="J290" s="2"/>
    </row>
    <row r="291" spans="1:10" s="63" customFormat="1" ht="15.75" outlineLevel="2" x14ac:dyDescent="0.25">
      <c r="A291" s="36"/>
      <c r="B291" s="2" t="s">
        <v>50</v>
      </c>
      <c r="C291" s="3"/>
      <c r="D291" s="4">
        <v>0.87</v>
      </c>
      <c r="E291" s="4"/>
      <c r="F291" s="4">
        <f>0.3-0.05</f>
        <v>0.25</v>
      </c>
      <c r="G291" s="62">
        <v>-1</v>
      </c>
      <c r="H291" s="19">
        <f t="shared" si="114"/>
        <v>0.2175</v>
      </c>
      <c r="I291" s="19">
        <f t="shared" si="113"/>
        <v>0</v>
      </c>
      <c r="J291" s="2"/>
    </row>
    <row r="292" spans="1:10" ht="15.75" outlineLevel="1" x14ac:dyDescent="0.25">
      <c r="A292" s="48"/>
      <c r="B292" s="43" t="s">
        <v>44</v>
      </c>
      <c r="C292" s="50"/>
      <c r="D292" s="50"/>
      <c r="E292" s="50"/>
      <c r="F292" s="50"/>
      <c r="G292" s="50">
        <v>2</v>
      </c>
      <c r="H292" s="47">
        <f>+SUBTOTAL(9,I293:I297)</f>
        <v>4.8297999999999996</v>
      </c>
      <c r="I292" s="47">
        <f>+G292*H292</f>
        <v>9.6595999999999993</v>
      </c>
      <c r="J292" s="50"/>
    </row>
    <row r="293" spans="1:10" s="61" customFormat="1" ht="15.75" outlineLevel="2" x14ac:dyDescent="0.25">
      <c r="A293" s="35"/>
      <c r="B293" s="25" t="s">
        <v>51</v>
      </c>
      <c r="C293" s="26"/>
      <c r="D293" s="22"/>
      <c r="E293" s="22"/>
      <c r="F293" s="22"/>
      <c r="G293" s="59"/>
      <c r="H293" s="60"/>
      <c r="I293" s="60"/>
      <c r="J293" s="25"/>
    </row>
    <row r="294" spans="1:10" s="63" customFormat="1" ht="15.75" outlineLevel="2" x14ac:dyDescent="0.25">
      <c r="A294" s="36"/>
      <c r="B294" s="2" t="s">
        <v>18</v>
      </c>
      <c r="C294" s="3"/>
      <c r="D294" s="4">
        <v>2.95</v>
      </c>
      <c r="E294" s="4">
        <v>1.1759999999999999</v>
      </c>
      <c r="F294" s="4"/>
      <c r="G294" s="62">
        <v>1</v>
      </c>
      <c r="H294" s="19">
        <f t="shared" ref="H294:H297" si="115">+PRODUCT(D294:F294)</f>
        <v>3.4691999999999998</v>
      </c>
      <c r="I294" s="19">
        <f t="shared" ref="I294:I297" si="116">+G294*H294</f>
        <v>3.4691999999999998</v>
      </c>
      <c r="J294" s="2"/>
    </row>
    <row r="295" spans="1:10" s="63" customFormat="1" ht="15.75" outlineLevel="2" x14ac:dyDescent="0.25">
      <c r="A295" s="36"/>
      <c r="B295" s="2" t="s">
        <v>19</v>
      </c>
      <c r="C295" s="3"/>
      <c r="D295" s="4">
        <f>+(D294+E294)*2</f>
        <v>8.2520000000000007</v>
      </c>
      <c r="E295" s="4"/>
      <c r="F295" s="4">
        <v>0.3</v>
      </c>
      <c r="G295" s="62">
        <v>1</v>
      </c>
      <c r="H295" s="19">
        <f t="shared" si="115"/>
        <v>2.4756</v>
      </c>
      <c r="I295" s="19">
        <f t="shared" si="116"/>
        <v>2.4756</v>
      </c>
      <c r="J295" s="2"/>
    </row>
    <row r="296" spans="1:10" s="63" customFormat="1" ht="15.75" outlineLevel="2" x14ac:dyDescent="0.25">
      <c r="A296" s="36"/>
      <c r="B296" s="2" t="s">
        <v>49</v>
      </c>
      <c r="C296" s="3"/>
      <c r="D296" s="4">
        <f>+D294</f>
        <v>2.95</v>
      </c>
      <c r="E296" s="4"/>
      <c r="F296" s="4">
        <f>0.3-0.1</f>
        <v>0.19999999999999998</v>
      </c>
      <c r="G296" s="62">
        <v>-1</v>
      </c>
      <c r="H296" s="19">
        <f t="shared" si="115"/>
        <v>0.59</v>
      </c>
      <c r="I296" s="19">
        <f t="shared" si="116"/>
        <v>-0.59</v>
      </c>
      <c r="J296" s="2"/>
    </row>
    <row r="297" spans="1:10" s="63" customFormat="1" ht="15.75" outlineLevel="2" x14ac:dyDescent="0.25">
      <c r="A297" s="36"/>
      <c r="B297" s="2" t="s">
        <v>50</v>
      </c>
      <c r="C297" s="3"/>
      <c r="D297" s="4">
        <v>2.1</v>
      </c>
      <c r="E297" s="4"/>
      <c r="F297" s="4">
        <f>0.3-0.05</f>
        <v>0.25</v>
      </c>
      <c r="G297" s="62">
        <v>-1</v>
      </c>
      <c r="H297" s="19">
        <f t="shared" si="115"/>
        <v>0.52500000000000002</v>
      </c>
      <c r="I297" s="19">
        <f t="shared" si="116"/>
        <v>-0.52500000000000002</v>
      </c>
      <c r="J297" s="2"/>
    </row>
    <row r="298" spans="1:10" s="63" customFormat="1" ht="15.75" outlineLevel="2" x14ac:dyDescent="0.25">
      <c r="A298" s="84"/>
      <c r="B298" s="2"/>
      <c r="C298" s="3"/>
      <c r="D298" s="4"/>
      <c r="E298" s="4"/>
      <c r="F298" s="4"/>
      <c r="G298" s="62"/>
      <c r="H298" s="19"/>
      <c r="I298" s="19"/>
      <c r="J298" s="2"/>
    </row>
    <row r="299" spans="1:10" ht="15.75" outlineLevel="1" x14ac:dyDescent="0.25">
      <c r="A299" s="48"/>
      <c r="B299" s="43" t="s">
        <v>45</v>
      </c>
      <c r="C299" s="50"/>
      <c r="D299" s="50"/>
      <c r="E299" s="50"/>
      <c r="F299" s="50"/>
      <c r="G299" s="50">
        <v>2</v>
      </c>
      <c r="H299" s="47">
        <f>+SUBTOTAL(9,I300:I304)</f>
        <v>5.1635000000000009</v>
      </c>
      <c r="I299" s="47">
        <f>+G299*H299</f>
        <v>10.327000000000002</v>
      </c>
      <c r="J299" s="50"/>
    </row>
    <row r="300" spans="1:10" s="61" customFormat="1" ht="15.75" outlineLevel="2" x14ac:dyDescent="0.25">
      <c r="A300" s="35"/>
      <c r="B300" s="25" t="s">
        <v>51</v>
      </c>
      <c r="C300" s="26"/>
      <c r="D300" s="22"/>
      <c r="E300" s="22"/>
      <c r="F300" s="22"/>
      <c r="G300" s="59"/>
      <c r="H300" s="60"/>
      <c r="I300" s="60"/>
      <c r="J300" s="25"/>
    </row>
    <row r="301" spans="1:10" s="63" customFormat="1" ht="15.75" outlineLevel="2" x14ac:dyDescent="0.25">
      <c r="A301" s="36"/>
      <c r="B301" s="2" t="s">
        <v>18</v>
      </c>
      <c r="C301" s="3"/>
      <c r="D301" s="4">
        <v>2.95</v>
      </c>
      <c r="E301" s="4">
        <v>1.27</v>
      </c>
      <c r="F301" s="4"/>
      <c r="G301" s="62">
        <v>1</v>
      </c>
      <c r="H301" s="19">
        <f t="shared" ref="H301:H304" si="117">+PRODUCT(D301:F301)</f>
        <v>3.7465000000000002</v>
      </c>
      <c r="I301" s="19">
        <f t="shared" ref="I301:I304" si="118">+G301*H301</f>
        <v>3.7465000000000002</v>
      </c>
      <c r="J301" s="2"/>
    </row>
    <row r="302" spans="1:10" s="63" customFormat="1" ht="15.75" outlineLevel="2" x14ac:dyDescent="0.25">
      <c r="A302" s="36"/>
      <c r="B302" s="2" t="s">
        <v>19</v>
      </c>
      <c r="C302" s="3"/>
      <c r="D302" s="4">
        <f>+(D301+E301)*2</f>
        <v>8.4400000000000013</v>
      </c>
      <c r="E302" s="4"/>
      <c r="F302" s="4">
        <v>0.3</v>
      </c>
      <c r="G302" s="62">
        <v>1</v>
      </c>
      <c r="H302" s="19">
        <f t="shared" si="117"/>
        <v>2.5320000000000005</v>
      </c>
      <c r="I302" s="19">
        <f t="shared" si="118"/>
        <v>2.5320000000000005</v>
      </c>
      <c r="J302" s="2"/>
    </row>
    <row r="303" spans="1:10" s="63" customFormat="1" ht="15.75" outlineLevel="2" x14ac:dyDescent="0.25">
      <c r="A303" s="36"/>
      <c r="B303" s="2" t="s">
        <v>49</v>
      </c>
      <c r="C303" s="3"/>
      <c r="D303" s="4">
        <f>+D301</f>
        <v>2.95</v>
      </c>
      <c r="E303" s="4"/>
      <c r="F303" s="4">
        <f>0.3-0.1</f>
        <v>0.19999999999999998</v>
      </c>
      <c r="G303" s="62">
        <v>-1</v>
      </c>
      <c r="H303" s="19">
        <f t="shared" si="117"/>
        <v>0.59</v>
      </c>
      <c r="I303" s="19">
        <f t="shared" si="118"/>
        <v>-0.59</v>
      </c>
      <c r="J303" s="2"/>
    </row>
    <row r="304" spans="1:10" s="63" customFormat="1" ht="15.75" outlineLevel="2" x14ac:dyDescent="0.25">
      <c r="A304" s="36"/>
      <c r="B304" s="2" t="s">
        <v>50</v>
      </c>
      <c r="C304" s="3"/>
      <c r="D304" s="4">
        <v>2.1</v>
      </c>
      <c r="E304" s="4"/>
      <c r="F304" s="4">
        <f>0.3-0.05</f>
        <v>0.25</v>
      </c>
      <c r="G304" s="62">
        <v>-1</v>
      </c>
      <c r="H304" s="19">
        <f t="shared" si="117"/>
        <v>0.52500000000000002</v>
      </c>
      <c r="I304" s="19">
        <f t="shared" si="118"/>
        <v>-0.52500000000000002</v>
      </c>
      <c r="J304" s="2"/>
    </row>
    <row r="305" spans="1:10" s="63" customFormat="1" ht="15.75" outlineLevel="1" x14ac:dyDescent="0.25">
      <c r="A305" s="85"/>
      <c r="B305" s="64"/>
      <c r="C305" s="81"/>
      <c r="D305" s="82"/>
      <c r="E305" s="82"/>
      <c r="F305" s="82"/>
      <c r="G305" s="86"/>
      <c r="H305" s="65"/>
      <c r="I305" s="65"/>
      <c r="J305" s="64"/>
    </row>
    <row r="306" spans="1:10" s="23" customFormat="1" ht="15.75" x14ac:dyDescent="0.25">
      <c r="A306" s="27">
        <v>8</v>
      </c>
      <c r="B306" s="28" t="s">
        <v>53</v>
      </c>
      <c r="C306" s="27" t="s">
        <v>8</v>
      </c>
      <c r="D306" s="27"/>
      <c r="E306" s="27"/>
      <c r="F306" s="29"/>
      <c r="G306" s="29"/>
      <c r="H306" s="21"/>
      <c r="I306" s="21">
        <f>+SUM(I307:I309)</f>
        <v>3174.1800000000003</v>
      </c>
      <c r="J306" s="30" t="s">
        <v>58</v>
      </c>
    </row>
    <row r="307" spans="1:10" ht="15.75" outlineLevel="2" x14ac:dyDescent="0.25">
      <c r="A307" s="66"/>
      <c r="B307" s="67" t="s">
        <v>55</v>
      </c>
      <c r="C307" s="66"/>
      <c r="D307" s="66"/>
      <c r="E307" s="66"/>
      <c r="F307" s="66"/>
      <c r="G307" s="66"/>
      <c r="H307" s="66"/>
      <c r="I307" s="68">
        <f>312.6+97.76*0.35</f>
        <v>346.81600000000003</v>
      </c>
      <c r="J307" s="66"/>
    </row>
    <row r="308" spans="1:10" ht="15.75" outlineLevel="2" x14ac:dyDescent="0.25">
      <c r="A308" s="37"/>
      <c r="B308" s="2" t="s">
        <v>56</v>
      </c>
      <c r="C308" s="37"/>
      <c r="D308" s="37"/>
      <c r="E308" s="37"/>
      <c r="F308" s="37"/>
      <c r="G308" s="37"/>
      <c r="H308" s="37"/>
      <c r="I308" s="37">
        <f>1192.2*2+273.52*2*0.35</f>
        <v>2575.864</v>
      </c>
      <c r="J308" s="37"/>
    </row>
    <row r="309" spans="1:10" ht="15.75" outlineLevel="2" x14ac:dyDescent="0.25">
      <c r="A309" s="37"/>
      <c r="B309" s="2" t="s">
        <v>57</v>
      </c>
      <c r="C309" s="37"/>
      <c r="D309" s="37"/>
      <c r="E309" s="37"/>
      <c r="F309" s="37"/>
      <c r="G309" s="37"/>
      <c r="H309" s="37"/>
      <c r="I309" s="37">
        <f>125.75*2</f>
        <v>251.5</v>
      </c>
      <c r="J309" s="37"/>
    </row>
    <row r="310" spans="1:10" ht="15.75" outlineLevel="1" x14ac:dyDescent="0.25">
      <c r="A310" s="70"/>
      <c r="B310" s="69"/>
      <c r="C310" s="70"/>
      <c r="D310" s="70"/>
      <c r="E310" s="70"/>
      <c r="F310" s="70"/>
      <c r="G310" s="70"/>
      <c r="H310" s="70"/>
      <c r="I310" s="70"/>
      <c r="J310" s="70"/>
    </row>
    <row r="311" spans="1:10" x14ac:dyDescent="0.25">
      <c r="H311"/>
      <c r="I311"/>
    </row>
    <row r="312" spans="1:10" x14ac:dyDescent="0.25">
      <c r="H312"/>
      <c r="I312"/>
    </row>
    <row r="313" spans="1:10" x14ac:dyDescent="0.25">
      <c r="H313"/>
      <c r="I313"/>
    </row>
    <row r="314" spans="1:10" x14ac:dyDescent="0.25">
      <c r="H314"/>
      <c r="I314"/>
    </row>
    <row r="315" spans="1:10" x14ac:dyDescent="0.25">
      <c r="H315"/>
      <c r="I315"/>
    </row>
    <row r="316" spans="1:10" x14ac:dyDescent="0.25">
      <c r="H316"/>
      <c r="I316"/>
    </row>
    <row r="317" spans="1:10" x14ac:dyDescent="0.25">
      <c r="H317"/>
      <c r="I317"/>
    </row>
    <row r="318" spans="1:10" x14ac:dyDescent="0.25">
      <c r="H318"/>
      <c r="I318"/>
    </row>
    <row r="319" spans="1:10" x14ac:dyDescent="0.25">
      <c r="H319"/>
      <c r="I319"/>
    </row>
    <row r="320" spans="1:10" x14ac:dyDescent="0.25">
      <c r="H320"/>
      <c r="I320"/>
    </row>
    <row r="321" spans="8:9" x14ac:dyDescent="0.25">
      <c r="H321"/>
      <c r="I321"/>
    </row>
    <row r="322" spans="8:9" x14ac:dyDescent="0.25">
      <c r="H322"/>
      <c r="I322"/>
    </row>
    <row r="323" spans="8:9" x14ac:dyDescent="0.25">
      <c r="H323"/>
      <c r="I323"/>
    </row>
    <row r="324" spans="8:9" x14ac:dyDescent="0.25">
      <c r="H324"/>
      <c r="I324"/>
    </row>
    <row r="325" spans="8:9" x14ac:dyDescent="0.25">
      <c r="H325"/>
      <c r="I325"/>
    </row>
    <row r="326" spans="8:9" x14ac:dyDescent="0.25">
      <c r="H326"/>
      <c r="I326"/>
    </row>
    <row r="327" spans="8:9" x14ac:dyDescent="0.25">
      <c r="H327"/>
      <c r="I327"/>
    </row>
    <row r="328" spans="8:9" x14ac:dyDescent="0.25">
      <c r="H328"/>
      <c r="I328"/>
    </row>
    <row r="329" spans="8:9" x14ac:dyDescent="0.25">
      <c r="H329"/>
      <c r="I329"/>
    </row>
    <row r="330" spans="8:9" x14ac:dyDescent="0.25">
      <c r="H330"/>
      <c r="I330"/>
    </row>
    <row r="331" spans="8:9" x14ac:dyDescent="0.25">
      <c r="H331"/>
      <c r="I331"/>
    </row>
    <row r="332" spans="8:9" x14ac:dyDescent="0.25">
      <c r="H332"/>
      <c r="I332"/>
    </row>
    <row r="333" spans="8:9" x14ac:dyDescent="0.25">
      <c r="H333"/>
      <c r="I333"/>
    </row>
    <row r="334" spans="8:9" x14ac:dyDescent="0.25">
      <c r="H334"/>
      <c r="I334"/>
    </row>
    <row r="335" spans="8:9" x14ac:dyDescent="0.25">
      <c r="H335"/>
      <c r="I335"/>
    </row>
    <row r="336" spans="8:9" x14ac:dyDescent="0.25">
      <c r="H336"/>
      <c r="I336"/>
    </row>
    <row r="337" spans="8:9" x14ac:dyDescent="0.25">
      <c r="H337"/>
      <c r="I337"/>
    </row>
    <row r="338" spans="8:9" x14ac:dyDescent="0.25">
      <c r="H338"/>
      <c r="I338"/>
    </row>
    <row r="339" spans="8:9" x14ac:dyDescent="0.25">
      <c r="H339"/>
      <c r="I339"/>
    </row>
    <row r="340" spans="8:9" x14ac:dyDescent="0.25">
      <c r="H340"/>
      <c r="I340"/>
    </row>
    <row r="341" spans="8:9" x14ac:dyDescent="0.25">
      <c r="H341"/>
      <c r="I341"/>
    </row>
    <row r="342" spans="8:9" x14ac:dyDescent="0.25">
      <c r="H342"/>
      <c r="I342"/>
    </row>
    <row r="343" spans="8:9" x14ac:dyDescent="0.25">
      <c r="H343"/>
      <c r="I343"/>
    </row>
    <row r="344" spans="8:9" x14ac:dyDescent="0.25">
      <c r="H344"/>
      <c r="I344"/>
    </row>
    <row r="345" spans="8:9" x14ac:dyDescent="0.25">
      <c r="H345"/>
      <c r="I345"/>
    </row>
    <row r="346" spans="8:9" x14ac:dyDescent="0.25">
      <c r="H346"/>
      <c r="I346"/>
    </row>
    <row r="347" spans="8:9" x14ac:dyDescent="0.25">
      <c r="H347"/>
      <c r="I347"/>
    </row>
    <row r="348" spans="8:9" x14ac:dyDescent="0.25">
      <c r="H348"/>
      <c r="I348"/>
    </row>
    <row r="349" spans="8:9" x14ac:dyDescent="0.25">
      <c r="H349"/>
      <c r="I349"/>
    </row>
    <row r="350" spans="8:9" x14ac:dyDescent="0.25">
      <c r="H350"/>
      <c r="I350"/>
    </row>
    <row r="351" spans="8:9" x14ac:dyDescent="0.25">
      <c r="H351"/>
      <c r="I351"/>
    </row>
    <row r="352" spans="8:9" x14ac:dyDescent="0.25">
      <c r="H352"/>
      <c r="I352"/>
    </row>
    <row r="353" spans="8:9" x14ac:dyDescent="0.25">
      <c r="H353"/>
      <c r="I353"/>
    </row>
    <row r="354" spans="8:9" x14ac:dyDescent="0.25">
      <c r="H354"/>
      <c r="I354"/>
    </row>
    <row r="355" spans="8:9" x14ac:dyDescent="0.25">
      <c r="H355"/>
      <c r="I355"/>
    </row>
    <row r="356" spans="8:9" x14ac:dyDescent="0.25">
      <c r="H356"/>
      <c r="I356"/>
    </row>
    <row r="357" spans="8:9" x14ac:dyDescent="0.25">
      <c r="H357"/>
      <c r="I357"/>
    </row>
    <row r="358" spans="8:9" x14ac:dyDescent="0.25">
      <c r="H358"/>
      <c r="I358"/>
    </row>
    <row r="359" spans="8:9" x14ac:dyDescent="0.25">
      <c r="H359"/>
      <c r="I359"/>
    </row>
    <row r="360" spans="8:9" x14ac:dyDescent="0.25">
      <c r="H360"/>
      <c r="I360"/>
    </row>
    <row r="361" spans="8:9" x14ac:dyDescent="0.25">
      <c r="H361"/>
      <c r="I361"/>
    </row>
    <row r="362" spans="8:9" x14ac:dyDescent="0.25">
      <c r="H362"/>
      <c r="I362"/>
    </row>
    <row r="363" spans="8:9" x14ac:dyDescent="0.25">
      <c r="H363"/>
      <c r="I363"/>
    </row>
    <row r="364" spans="8:9" x14ac:dyDescent="0.25">
      <c r="H364"/>
      <c r="I364"/>
    </row>
    <row r="365" spans="8:9" x14ac:dyDescent="0.25">
      <c r="H365"/>
      <c r="I365"/>
    </row>
    <row r="366" spans="8:9" x14ac:dyDescent="0.25">
      <c r="H366"/>
      <c r="I366"/>
    </row>
    <row r="367" spans="8:9" x14ac:dyDescent="0.25">
      <c r="H367"/>
      <c r="I367"/>
    </row>
    <row r="368" spans="8:9" x14ac:dyDescent="0.25">
      <c r="H368"/>
      <c r="I368"/>
    </row>
    <row r="369" spans="8:9" x14ac:dyDescent="0.25">
      <c r="H369"/>
      <c r="I369"/>
    </row>
    <row r="370" spans="8:9" x14ac:dyDescent="0.25">
      <c r="H370"/>
      <c r="I370"/>
    </row>
    <row r="371" spans="8:9" x14ac:dyDescent="0.25">
      <c r="H371"/>
      <c r="I371"/>
    </row>
    <row r="372" spans="8:9" x14ac:dyDescent="0.25">
      <c r="H372"/>
      <c r="I372"/>
    </row>
    <row r="373" spans="8:9" x14ac:dyDescent="0.25">
      <c r="H373"/>
      <c r="I373"/>
    </row>
    <row r="374" spans="8:9" x14ac:dyDescent="0.25">
      <c r="H374"/>
      <c r="I374"/>
    </row>
    <row r="375" spans="8:9" x14ac:dyDescent="0.25">
      <c r="H375"/>
      <c r="I375"/>
    </row>
    <row r="376" spans="8:9" x14ac:dyDescent="0.25">
      <c r="H376"/>
      <c r="I376"/>
    </row>
    <row r="377" spans="8:9" x14ac:dyDescent="0.25">
      <c r="H377"/>
      <c r="I377"/>
    </row>
    <row r="378" spans="8:9" x14ac:dyDescent="0.25">
      <c r="H378"/>
      <c r="I378"/>
    </row>
    <row r="379" spans="8:9" x14ac:dyDescent="0.25">
      <c r="H379"/>
      <c r="I379"/>
    </row>
    <row r="380" spans="8:9" x14ac:dyDescent="0.25">
      <c r="H380"/>
      <c r="I380"/>
    </row>
    <row r="381" spans="8:9" x14ac:dyDescent="0.25">
      <c r="H381"/>
      <c r="I381"/>
    </row>
    <row r="382" spans="8:9" x14ac:dyDescent="0.25">
      <c r="H382"/>
      <c r="I382"/>
    </row>
    <row r="383" spans="8:9" x14ac:dyDescent="0.25">
      <c r="H383"/>
      <c r="I383"/>
    </row>
    <row r="384" spans="8:9" x14ac:dyDescent="0.25">
      <c r="H384"/>
      <c r="I384"/>
    </row>
    <row r="385" spans="8:9" x14ac:dyDescent="0.25">
      <c r="H385"/>
      <c r="I385"/>
    </row>
    <row r="386" spans="8:9" x14ac:dyDescent="0.25">
      <c r="H386"/>
      <c r="I386"/>
    </row>
    <row r="387" spans="8:9" x14ac:dyDescent="0.25">
      <c r="H387"/>
      <c r="I387"/>
    </row>
    <row r="388" spans="8:9" x14ac:dyDescent="0.25">
      <c r="H388"/>
      <c r="I388"/>
    </row>
    <row r="389" spans="8:9" x14ac:dyDescent="0.25">
      <c r="H389"/>
      <c r="I389"/>
    </row>
    <row r="390" spans="8:9" x14ac:dyDescent="0.25">
      <c r="H390"/>
      <c r="I390"/>
    </row>
    <row r="391" spans="8:9" x14ac:dyDescent="0.25">
      <c r="H391"/>
      <c r="I391"/>
    </row>
    <row r="392" spans="8:9" x14ac:dyDescent="0.25">
      <c r="H392"/>
      <c r="I392"/>
    </row>
    <row r="393" spans="8:9" x14ac:dyDescent="0.25">
      <c r="H393"/>
      <c r="I393"/>
    </row>
    <row r="394" spans="8:9" x14ac:dyDescent="0.25">
      <c r="H394"/>
      <c r="I394"/>
    </row>
    <row r="395" spans="8:9" x14ac:dyDescent="0.25">
      <c r="H395"/>
      <c r="I395"/>
    </row>
    <row r="396" spans="8:9" x14ac:dyDescent="0.25">
      <c r="H396"/>
      <c r="I396"/>
    </row>
    <row r="397" spans="8:9" x14ac:dyDescent="0.25">
      <c r="H397"/>
      <c r="I397"/>
    </row>
    <row r="398" spans="8:9" x14ac:dyDescent="0.25">
      <c r="H398"/>
      <c r="I398"/>
    </row>
    <row r="399" spans="8:9" x14ac:dyDescent="0.25">
      <c r="H399"/>
      <c r="I399"/>
    </row>
    <row r="400" spans="8:9" x14ac:dyDescent="0.25">
      <c r="H400"/>
      <c r="I400"/>
    </row>
    <row r="401" spans="8:9" x14ac:dyDescent="0.25">
      <c r="H401"/>
      <c r="I401"/>
    </row>
    <row r="402" spans="8:9" x14ac:dyDescent="0.25">
      <c r="H402"/>
      <c r="I402"/>
    </row>
    <row r="403" spans="8:9" x14ac:dyDescent="0.25">
      <c r="H403"/>
      <c r="I403"/>
    </row>
    <row r="404" spans="8:9" x14ac:dyDescent="0.25">
      <c r="H404"/>
      <c r="I404"/>
    </row>
    <row r="405" spans="8:9" x14ac:dyDescent="0.25">
      <c r="H405"/>
      <c r="I405"/>
    </row>
    <row r="406" spans="8:9" x14ac:dyDescent="0.25">
      <c r="H406"/>
      <c r="I406"/>
    </row>
    <row r="407" spans="8:9" x14ac:dyDescent="0.25">
      <c r="H407"/>
      <c r="I407"/>
    </row>
    <row r="408" spans="8:9" x14ac:dyDescent="0.25">
      <c r="H408"/>
      <c r="I408"/>
    </row>
    <row r="409" spans="8:9" x14ac:dyDescent="0.25">
      <c r="H409"/>
      <c r="I409"/>
    </row>
    <row r="410" spans="8:9" x14ac:dyDescent="0.25">
      <c r="H410"/>
      <c r="I410"/>
    </row>
    <row r="411" spans="8:9" x14ac:dyDescent="0.25">
      <c r="H411"/>
      <c r="I411"/>
    </row>
    <row r="412" spans="8:9" x14ac:dyDescent="0.25">
      <c r="H412"/>
      <c r="I412"/>
    </row>
    <row r="413" spans="8:9" x14ac:dyDescent="0.25">
      <c r="H413"/>
      <c r="I413"/>
    </row>
    <row r="414" spans="8:9" x14ac:dyDescent="0.25">
      <c r="H414"/>
      <c r="I414"/>
    </row>
    <row r="415" spans="8:9" x14ac:dyDescent="0.25">
      <c r="H415"/>
      <c r="I415"/>
    </row>
    <row r="416" spans="8:9" x14ac:dyDescent="0.25">
      <c r="H416"/>
      <c r="I416"/>
    </row>
    <row r="417" spans="8:9" x14ac:dyDescent="0.25">
      <c r="H417"/>
      <c r="I417"/>
    </row>
    <row r="418" spans="8:9" x14ac:dyDescent="0.25">
      <c r="H418"/>
      <c r="I418"/>
    </row>
    <row r="419" spans="8:9" x14ac:dyDescent="0.25">
      <c r="H419"/>
      <c r="I419"/>
    </row>
    <row r="420" spans="8:9" x14ac:dyDescent="0.25">
      <c r="H420"/>
      <c r="I420"/>
    </row>
    <row r="421" spans="8:9" x14ac:dyDescent="0.25">
      <c r="H421"/>
      <c r="I421"/>
    </row>
    <row r="422" spans="8:9" x14ac:dyDescent="0.25">
      <c r="H422"/>
      <c r="I422"/>
    </row>
    <row r="423" spans="8:9" x14ac:dyDescent="0.25">
      <c r="H423"/>
      <c r="I423"/>
    </row>
    <row r="424" spans="8:9" x14ac:dyDescent="0.25">
      <c r="H424"/>
      <c r="I424"/>
    </row>
    <row r="425" spans="8:9" x14ac:dyDescent="0.25">
      <c r="H425"/>
      <c r="I425"/>
    </row>
    <row r="426" spans="8:9" x14ac:dyDescent="0.25">
      <c r="H426"/>
      <c r="I426"/>
    </row>
    <row r="427" spans="8:9" x14ac:dyDescent="0.25">
      <c r="H427"/>
      <c r="I427"/>
    </row>
    <row r="428" spans="8:9" x14ac:dyDescent="0.25">
      <c r="H428"/>
      <c r="I428"/>
    </row>
    <row r="429" spans="8:9" x14ac:dyDescent="0.25">
      <c r="H429"/>
      <c r="I429"/>
    </row>
    <row r="430" spans="8:9" x14ac:dyDescent="0.25">
      <c r="H430"/>
      <c r="I430"/>
    </row>
    <row r="431" spans="8:9" x14ac:dyDescent="0.25">
      <c r="H431"/>
      <c r="I431"/>
    </row>
    <row r="432" spans="8:9" x14ac:dyDescent="0.25">
      <c r="H432"/>
      <c r="I432"/>
    </row>
    <row r="433" spans="8:9" x14ac:dyDescent="0.25">
      <c r="H433"/>
      <c r="I433"/>
    </row>
    <row r="434" spans="8:9" x14ac:dyDescent="0.25">
      <c r="H434"/>
      <c r="I434"/>
    </row>
    <row r="435" spans="8:9" x14ac:dyDescent="0.25">
      <c r="H435"/>
      <c r="I435"/>
    </row>
    <row r="436" spans="8:9" x14ac:dyDescent="0.25">
      <c r="H436"/>
      <c r="I436"/>
    </row>
    <row r="437" spans="8:9" x14ac:dyDescent="0.25">
      <c r="H437"/>
      <c r="I437"/>
    </row>
    <row r="438" spans="8:9" x14ac:dyDescent="0.25">
      <c r="H438"/>
      <c r="I438"/>
    </row>
    <row r="439" spans="8:9" x14ac:dyDescent="0.25">
      <c r="H439"/>
      <c r="I439"/>
    </row>
    <row r="440" spans="8:9" x14ac:dyDescent="0.25">
      <c r="H440"/>
      <c r="I440"/>
    </row>
    <row r="441" spans="8:9" x14ac:dyDescent="0.25">
      <c r="H441"/>
      <c r="I441"/>
    </row>
    <row r="442" spans="8:9" x14ac:dyDescent="0.25">
      <c r="H442"/>
      <c r="I442"/>
    </row>
    <row r="443" spans="8:9" x14ac:dyDescent="0.25">
      <c r="H443"/>
      <c r="I443"/>
    </row>
    <row r="444" spans="8:9" x14ac:dyDescent="0.25">
      <c r="H444"/>
      <c r="I444"/>
    </row>
    <row r="445" spans="8:9" x14ac:dyDescent="0.25">
      <c r="H445"/>
      <c r="I445"/>
    </row>
    <row r="446" spans="8:9" x14ac:dyDescent="0.25">
      <c r="H446"/>
      <c r="I446"/>
    </row>
    <row r="447" spans="8:9" x14ac:dyDescent="0.25">
      <c r="H447"/>
      <c r="I447"/>
    </row>
    <row r="448" spans="8:9" x14ac:dyDescent="0.25">
      <c r="H448"/>
      <c r="I448"/>
    </row>
    <row r="449" spans="8:9" x14ac:dyDescent="0.25">
      <c r="H449"/>
      <c r="I449"/>
    </row>
    <row r="450" spans="8:9" x14ac:dyDescent="0.25">
      <c r="H450"/>
      <c r="I450"/>
    </row>
    <row r="451" spans="8:9" x14ac:dyDescent="0.25">
      <c r="H451"/>
      <c r="I451"/>
    </row>
    <row r="452" spans="8:9" x14ac:dyDescent="0.25">
      <c r="H452"/>
      <c r="I452"/>
    </row>
    <row r="453" spans="8:9" x14ac:dyDescent="0.25">
      <c r="H453"/>
      <c r="I453"/>
    </row>
    <row r="454" spans="8:9" x14ac:dyDescent="0.25">
      <c r="H454"/>
      <c r="I454"/>
    </row>
    <row r="455" spans="8:9" x14ac:dyDescent="0.25">
      <c r="H455"/>
      <c r="I455"/>
    </row>
    <row r="456" spans="8:9" x14ac:dyDescent="0.25">
      <c r="H456"/>
      <c r="I456"/>
    </row>
    <row r="457" spans="8:9" x14ac:dyDescent="0.25">
      <c r="H457"/>
      <c r="I457"/>
    </row>
    <row r="458" spans="8:9" x14ac:dyDescent="0.25">
      <c r="H458"/>
      <c r="I458"/>
    </row>
    <row r="459" spans="8:9" x14ac:dyDescent="0.25">
      <c r="H459"/>
      <c r="I459"/>
    </row>
    <row r="460" spans="8:9" x14ac:dyDescent="0.25">
      <c r="H460"/>
      <c r="I460"/>
    </row>
    <row r="461" spans="8:9" x14ac:dyDescent="0.25">
      <c r="H461"/>
      <c r="I461"/>
    </row>
    <row r="462" spans="8:9" x14ac:dyDescent="0.25">
      <c r="H462"/>
      <c r="I462"/>
    </row>
    <row r="463" spans="8:9" x14ac:dyDescent="0.25">
      <c r="H463"/>
      <c r="I463"/>
    </row>
    <row r="464" spans="8:9" x14ac:dyDescent="0.25">
      <c r="H464"/>
      <c r="I464"/>
    </row>
    <row r="465" spans="8:9" x14ac:dyDescent="0.25">
      <c r="H465"/>
      <c r="I465"/>
    </row>
    <row r="466" spans="8:9" x14ac:dyDescent="0.25">
      <c r="H466"/>
      <c r="I466"/>
    </row>
    <row r="467" spans="8:9" x14ac:dyDescent="0.25">
      <c r="H467"/>
      <c r="I467"/>
    </row>
    <row r="468" spans="8:9" x14ac:dyDescent="0.25">
      <c r="H468"/>
      <c r="I468"/>
    </row>
    <row r="469" spans="8:9" x14ac:dyDescent="0.25">
      <c r="H469"/>
      <c r="I469"/>
    </row>
    <row r="470" spans="8:9" x14ac:dyDescent="0.25">
      <c r="H470"/>
      <c r="I470"/>
    </row>
    <row r="471" spans="8:9" x14ac:dyDescent="0.25">
      <c r="H471"/>
      <c r="I471"/>
    </row>
    <row r="472" spans="8:9" x14ac:dyDescent="0.25">
      <c r="H472"/>
      <c r="I472"/>
    </row>
    <row r="473" spans="8:9" x14ac:dyDescent="0.25">
      <c r="H473"/>
      <c r="I473"/>
    </row>
    <row r="474" spans="8:9" x14ac:dyDescent="0.25">
      <c r="H474"/>
      <c r="I474"/>
    </row>
    <row r="475" spans="8:9" x14ac:dyDescent="0.25">
      <c r="H475"/>
      <c r="I475"/>
    </row>
    <row r="476" spans="8:9" x14ac:dyDescent="0.25">
      <c r="H476"/>
      <c r="I476"/>
    </row>
    <row r="477" spans="8:9" x14ac:dyDescent="0.25">
      <c r="H477"/>
      <c r="I477"/>
    </row>
    <row r="478" spans="8:9" x14ac:dyDescent="0.25">
      <c r="H478"/>
      <c r="I478"/>
    </row>
    <row r="479" spans="8:9" x14ac:dyDescent="0.25">
      <c r="H479"/>
      <c r="I479"/>
    </row>
    <row r="480" spans="8:9" x14ac:dyDescent="0.25">
      <c r="H480"/>
      <c r="I480"/>
    </row>
    <row r="481" spans="8:9" x14ac:dyDescent="0.25">
      <c r="H481"/>
      <c r="I481"/>
    </row>
    <row r="482" spans="8:9" x14ac:dyDescent="0.25">
      <c r="H482"/>
      <c r="I482"/>
    </row>
    <row r="483" spans="8:9" x14ac:dyDescent="0.25">
      <c r="H483"/>
      <c r="I483"/>
    </row>
    <row r="484" spans="8:9" x14ac:dyDescent="0.25">
      <c r="H484"/>
      <c r="I484"/>
    </row>
    <row r="485" spans="8:9" x14ac:dyDescent="0.25">
      <c r="H485"/>
      <c r="I485"/>
    </row>
    <row r="486" spans="8:9" x14ac:dyDescent="0.25">
      <c r="H486"/>
      <c r="I486"/>
    </row>
    <row r="487" spans="8:9" x14ac:dyDescent="0.25">
      <c r="H487"/>
      <c r="I487"/>
    </row>
    <row r="488" spans="8:9" x14ac:dyDescent="0.25">
      <c r="H488"/>
      <c r="I488"/>
    </row>
    <row r="489" spans="8:9" x14ac:dyDescent="0.25">
      <c r="H489"/>
      <c r="I489"/>
    </row>
    <row r="490" spans="8:9" x14ac:dyDescent="0.25">
      <c r="H490"/>
      <c r="I490"/>
    </row>
    <row r="491" spans="8:9" x14ac:dyDescent="0.25">
      <c r="H491"/>
      <c r="I491"/>
    </row>
    <row r="492" spans="8:9" x14ac:dyDescent="0.25">
      <c r="H492"/>
      <c r="I492"/>
    </row>
    <row r="493" spans="8:9" x14ac:dyDescent="0.25">
      <c r="H493"/>
      <c r="I493"/>
    </row>
    <row r="494" spans="8:9" x14ac:dyDescent="0.25">
      <c r="H494"/>
      <c r="I494"/>
    </row>
    <row r="495" spans="8:9" x14ac:dyDescent="0.25">
      <c r="H495"/>
      <c r="I495"/>
    </row>
    <row r="496" spans="8:9" x14ac:dyDescent="0.25">
      <c r="H496"/>
      <c r="I496"/>
    </row>
    <row r="497" spans="8:9" x14ac:dyDescent="0.25">
      <c r="H497"/>
      <c r="I497"/>
    </row>
    <row r="498" spans="8:9" x14ac:dyDescent="0.25">
      <c r="H498"/>
      <c r="I498"/>
    </row>
    <row r="499" spans="8:9" x14ac:dyDescent="0.25">
      <c r="H499"/>
      <c r="I499"/>
    </row>
    <row r="500" spans="8:9" x14ac:dyDescent="0.25">
      <c r="H500"/>
      <c r="I500"/>
    </row>
    <row r="501" spans="8:9" x14ac:dyDescent="0.25">
      <c r="H501"/>
      <c r="I501"/>
    </row>
    <row r="502" spans="8:9" x14ac:dyDescent="0.25">
      <c r="H502"/>
      <c r="I502"/>
    </row>
    <row r="503" spans="8:9" x14ac:dyDescent="0.25">
      <c r="H503"/>
      <c r="I503"/>
    </row>
    <row r="504" spans="8:9" x14ac:dyDescent="0.25">
      <c r="H504"/>
      <c r="I504"/>
    </row>
    <row r="505" spans="8:9" x14ac:dyDescent="0.25">
      <c r="H505"/>
      <c r="I505"/>
    </row>
    <row r="506" spans="8:9" x14ac:dyDescent="0.25">
      <c r="H506"/>
      <c r="I506"/>
    </row>
    <row r="507" spans="8:9" x14ac:dyDescent="0.25">
      <c r="H507"/>
      <c r="I507"/>
    </row>
    <row r="508" spans="8:9" x14ac:dyDescent="0.25">
      <c r="H508"/>
      <c r="I508"/>
    </row>
    <row r="509" spans="8:9" x14ac:dyDescent="0.25">
      <c r="H509"/>
      <c r="I509"/>
    </row>
    <row r="510" spans="8:9" x14ac:dyDescent="0.25">
      <c r="H510"/>
      <c r="I510"/>
    </row>
    <row r="511" spans="8:9" x14ac:dyDescent="0.25">
      <c r="H511"/>
      <c r="I511"/>
    </row>
    <row r="512" spans="8:9" x14ac:dyDescent="0.25">
      <c r="H512"/>
      <c r="I512"/>
    </row>
    <row r="513" spans="8:9" x14ac:dyDescent="0.25">
      <c r="H513"/>
      <c r="I513"/>
    </row>
    <row r="514" spans="8:9" x14ac:dyDescent="0.25">
      <c r="H514"/>
      <c r="I514"/>
    </row>
    <row r="515" spans="8:9" x14ac:dyDescent="0.25">
      <c r="H515"/>
      <c r="I515"/>
    </row>
    <row r="516" spans="8:9" x14ac:dyDescent="0.25">
      <c r="H516"/>
      <c r="I516"/>
    </row>
    <row r="517" spans="8:9" x14ac:dyDescent="0.25">
      <c r="H517"/>
      <c r="I517"/>
    </row>
    <row r="518" spans="8:9" x14ac:dyDescent="0.25">
      <c r="H518"/>
      <c r="I518"/>
    </row>
    <row r="519" spans="8:9" x14ac:dyDescent="0.25">
      <c r="H519"/>
      <c r="I519"/>
    </row>
    <row r="520" spans="8:9" x14ac:dyDescent="0.25">
      <c r="H520"/>
      <c r="I520"/>
    </row>
    <row r="521" spans="8:9" x14ac:dyDescent="0.25">
      <c r="H521"/>
      <c r="I521"/>
    </row>
    <row r="522" spans="8:9" x14ac:dyDescent="0.25">
      <c r="H522"/>
      <c r="I522"/>
    </row>
    <row r="523" spans="8:9" x14ac:dyDescent="0.25">
      <c r="H523"/>
      <c r="I523"/>
    </row>
    <row r="524" spans="8:9" x14ac:dyDescent="0.25">
      <c r="H524"/>
      <c r="I524"/>
    </row>
    <row r="525" spans="8:9" x14ac:dyDescent="0.25">
      <c r="H525"/>
      <c r="I525"/>
    </row>
    <row r="526" spans="8:9" x14ac:dyDescent="0.25">
      <c r="H526"/>
      <c r="I526"/>
    </row>
    <row r="527" spans="8:9" x14ac:dyDescent="0.25">
      <c r="H527"/>
      <c r="I527"/>
    </row>
    <row r="528" spans="8:9" x14ac:dyDescent="0.25">
      <c r="H528"/>
      <c r="I528"/>
    </row>
    <row r="529" spans="8:9" x14ac:dyDescent="0.25">
      <c r="H529"/>
      <c r="I529"/>
    </row>
    <row r="530" spans="8:9" x14ac:dyDescent="0.25">
      <c r="H530"/>
      <c r="I530"/>
    </row>
    <row r="531" spans="8:9" x14ac:dyDescent="0.25">
      <c r="H531"/>
      <c r="I531"/>
    </row>
    <row r="532" spans="8:9" x14ac:dyDescent="0.25">
      <c r="H532"/>
      <c r="I532"/>
    </row>
    <row r="533" spans="8:9" x14ac:dyDescent="0.25">
      <c r="H533"/>
      <c r="I533"/>
    </row>
    <row r="534" spans="8:9" x14ac:dyDescent="0.25">
      <c r="H534"/>
      <c r="I534"/>
    </row>
    <row r="535" spans="8:9" x14ac:dyDescent="0.25">
      <c r="H535"/>
      <c r="I535"/>
    </row>
    <row r="536" spans="8:9" x14ac:dyDescent="0.25">
      <c r="H536"/>
      <c r="I536"/>
    </row>
    <row r="537" spans="8:9" x14ac:dyDescent="0.25">
      <c r="H537"/>
      <c r="I537"/>
    </row>
    <row r="538" spans="8:9" x14ac:dyDescent="0.25">
      <c r="H538"/>
      <c r="I538"/>
    </row>
    <row r="539" spans="8:9" x14ac:dyDescent="0.25">
      <c r="H539"/>
      <c r="I539"/>
    </row>
    <row r="540" spans="8:9" x14ac:dyDescent="0.25">
      <c r="H540"/>
      <c r="I540"/>
    </row>
    <row r="541" spans="8:9" x14ac:dyDescent="0.25">
      <c r="H541"/>
      <c r="I541"/>
    </row>
    <row r="542" spans="8:9" x14ac:dyDescent="0.25">
      <c r="H542"/>
      <c r="I542"/>
    </row>
    <row r="543" spans="8:9" x14ac:dyDescent="0.25">
      <c r="H543"/>
      <c r="I543"/>
    </row>
    <row r="544" spans="8:9" x14ac:dyDescent="0.25">
      <c r="H544"/>
      <c r="I544"/>
    </row>
    <row r="545" spans="8:9" x14ac:dyDescent="0.25">
      <c r="H545"/>
      <c r="I545"/>
    </row>
    <row r="546" spans="8:9" x14ac:dyDescent="0.25">
      <c r="H546"/>
      <c r="I546"/>
    </row>
    <row r="547" spans="8:9" x14ac:dyDescent="0.25">
      <c r="H547"/>
      <c r="I547"/>
    </row>
    <row r="548" spans="8:9" x14ac:dyDescent="0.25">
      <c r="H548"/>
      <c r="I548"/>
    </row>
    <row r="549" spans="8:9" x14ac:dyDescent="0.25">
      <c r="H549"/>
      <c r="I549"/>
    </row>
    <row r="550" spans="8:9" x14ac:dyDescent="0.25">
      <c r="H550"/>
      <c r="I550"/>
    </row>
    <row r="551" spans="8:9" x14ac:dyDescent="0.25">
      <c r="H551"/>
      <c r="I551"/>
    </row>
    <row r="552" spans="8:9" x14ac:dyDescent="0.25">
      <c r="H552"/>
      <c r="I552"/>
    </row>
    <row r="553" spans="8:9" x14ac:dyDescent="0.25">
      <c r="H553"/>
      <c r="I553"/>
    </row>
    <row r="554" spans="8:9" x14ac:dyDescent="0.25">
      <c r="H554"/>
      <c r="I554"/>
    </row>
    <row r="555" spans="8:9" x14ac:dyDescent="0.25">
      <c r="H555"/>
      <c r="I555"/>
    </row>
    <row r="556" spans="8:9" x14ac:dyDescent="0.25">
      <c r="H556"/>
      <c r="I556"/>
    </row>
    <row r="557" spans="8:9" x14ac:dyDescent="0.25">
      <c r="H557"/>
      <c r="I557"/>
    </row>
    <row r="558" spans="8:9" x14ac:dyDescent="0.25">
      <c r="H558"/>
      <c r="I558"/>
    </row>
    <row r="559" spans="8:9" x14ac:dyDescent="0.25">
      <c r="H559"/>
      <c r="I559"/>
    </row>
    <row r="560" spans="8:9" x14ac:dyDescent="0.25">
      <c r="H560"/>
      <c r="I560"/>
    </row>
    <row r="561" spans="8:9" x14ac:dyDescent="0.25">
      <c r="H561"/>
      <c r="I561"/>
    </row>
    <row r="562" spans="8:9" x14ac:dyDescent="0.25">
      <c r="H562"/>
      <c r="I562"/>
    </row>
    <row r="563" spans="8:9" x14ac:dyDescent="0.25">
      <c r="H563"/>
      <c r="I563"/>
    </row>
    <row r="564" spans="8:9" x14ac:dyDescent="0.25">
      <c r="H564"/>
      <c r="I564"/>
    </row>
    <row r="565" spans="8:9" x14ac:dyDescent="0.25">
      <c r="H565"/>
      <c r="I565"/>
    </row>
    <row r="566" spans="8:9" x14ac:dyDescent="0.25">
      <c r="H566"/>
      <c r="I566"/>
    </row>
    <row r="567" spans="8:9" x14ac:dyDescent="0.25">
      <c r="H567"/>
      <c r="I567"/>
    </row>
    <row r="568" spans="8:9" x14ac:dyDescent="0.25">
      <c r="H568"/>
      <c r="I568"/>
    </row>
    <row r="569" spans="8:9" x14ac:dyDescent="0.25">
      <c r="H569"/>
      <c r="I569"/>
    </row>
    <row r="570" spans="8:9" x14ac:dyDescent="0.25">
      <c r="H570"/>
      <c r="I570"/>
    </row>
    <row r="571" spans="8:9" x14ac:dyDescent="0.25">
      <c r="H571"/>
      <c r="I571"/>
    </row>
    <row r="572" spans="8:9" x14ac:dyDescent="0.25">
      <c r="H572"/>
      <c r="I572"/>
    </row>
    <row r="573" spans="8:9" x14ac:dyDescent="0.25">
      <c r="H573"/>
      <c r="I573"/>
    </row>
    <row r="574" spans="8:9" x14ac:dyDescent="0.25">
      <c r="H574"/>
      <c r="I574"/>
    </row>
    <row r="575" spans="8:9" x14ac:dyDescent="0.25">
      <c r="H575"/>
      <c r="I575"/>
    </row>
    <row r="576" spans="8:9" x14ac:dyDescent="0.25">
      <c r="H576"/>
      <c r="I576"/>
    </row>
    <row r="577" spans="8:9" x14ac:dyDescent="0.25">
      <c r="H577"/>
      <c r="I577"/>
    </row>
    <row r="578" spans="8:9" x14ac:dyDescent="0.25">
      <c r="H578"/>
      <c r="I578"/>
    </row>
    <row r="579" spans="8:9" x14ac:dyDescent="0.25">
      <c r="H579"/>
      <c r="I579"/>
    </row>
    <row r="580" spans="8:9" x14ac:dyDescent="0.25">
      <c r="H580"/>
      <c r="I580"/>
    </row>
    <row r="581" spans="8:9" x14ac:dyDescent="0.25">
      <c r="H581"/>
      <c r="I581"/>
    </row>
    <row r="582" spans="8:9" x14ac:dyDescent="0.25">
      <c r="H582"/>
      <c r="I582"/>
    </row>
    <row r="583" spans="8:9" x14ac:dyDescent="0.25">
      <c r="H583"/>
      <c r="I583"/>
    </row>
    <row r="584" spans="8:9" x14ac:dyDescent="0.25">
      <c r="H584"/>
      <c r="I584"/>
    </row>
    <row r="585" spans="8:9" x14ac:dyDescent="0.25">
      <c r="H585"/>
      <c r="I585"/>
    </row>
    <row r="586" spans="8:9" x14ac:dyDescent="0.25">
      <c r="H586"/>
      <c r="I586"/>
    </row>
    <row r="587" spans="8:9" x14ac:dyDescent="0.25">
      <c r="H587"/>
      <c r="I587"/>
    </row>
    <row r="588" spans="8:9" x14ac:dyDescent="0.25">
      <c r="H588"/>
      <c r="I588"/>
    </row>
    <row r="589" spans="8:9" x14ac:dyDescent="0.25">
      <c r="H589"/>
      <c r="I589"/>
    </row>
    <row r="590" spans="8:9" x14ac:dyDescent="0.25">
      <c r="H590"/>
      <c r="I590"/>
    </row>
    <row r="591" spans="8:9" x14ac:dyDescent="0.25">
      <c r="H591"/>
      <c r="I591"/>
    </row>
    <row r="592" spans="8:9" x14ac:dyDescent="0.25">
      <c r="H592"/>
      <c r="I592"/>
    </row>
    <row r="593" spans="8:9" x14ac:dyDescent="0.25">
      <c r="H593"/>
      <c r="I593"/>
    </row>
    <row r="594" spans="8:9" x14ac:dyDescent="0.25">
      <c r="H594"/>
      <c r="I594"/>
    </row>
    <row r="595" spans="8:9" x14ac:dyDescent="0.25">
      <c r="H595"/>
      <c r="I595"/>
    </row>
    <row r="596" spans="8:9" x14ac:dyDescent="0.25">
      <c r="H596"/>
      <c r="I596"/>
    </row>
    <row r="597" spans="8:9" x14ac:dyDescent="0.25">
      <c r="H597"/>
      <c r="I597"/>
    </row>
    <row r="598" spans="8:9" x14ac:dyDescent="0.25">
      <c r="H598"/>
      <c r="I598"/>
    </row>
    <row r="599" spans="8:9" x14ac:dyDescent="0.25">
      <c r="H599"/>
      <c r="I599"/>
    </row>
    <row r="600" spans="8:9" x14ac:dyDescent="0.25">
      <c r="H600"/>
      <c r="I600"/>
    </row>
    <row r="601" spans="8:9" x14ac:dyDescent="0.25">
      <c r="H601"/>
      <c r="I601"/>
    </row>
    <row r="602" spans="8:9" x14ac:dyDescent="0.25">
      <c r="H602"/>
      <c r="I602"/>
    </row>
    <row r="603" spans="8:9" x14ac:dyDescent="0.25">
      <c r="H603"/>
      <c r="I603"/>
    </row>
    <row r="604" spans="8:9" x14ac:dyDescent="0.25">
      <c r="H604"/>
      <c r="I604"/>
    </row>
    <row r="605" spans="8:9" x14ac:dyDescent="0.25">
      <c r="H605"/>
      <c r="I605"/>
    </row>
    <row r="606" spans="8:9" x14ac:dyDescent="0.25">
      <c r="H606"/>
      <c r="I606"/>
    </row>
    <row r="607" spans="8:9" x14ac:dyDescent="0.25">
      <c r="H607"/>
      <c r="I607"/>
    </row>
    <row r="608" spans="8:9" x14ac:dyDescent="0.25">
      <c r="H608"/>
      <c r="I608"/>
    </row>
    <row r="609" spans="8:9" x14ac:dyDescent="0.25">
      <c r="H609"/>
      <c r="I609"/>
    </row>
    <row r="610" spans="8:9" x14ac:dyDescent="0.25">
      <c r="H610"/>
      <c r="I610"/>
    </row>
    <row r="611" spans="8:9" x14ac:dyDescent="0.25">
      <c r="H611"/>
      <c r="I611"/>
    </row>
    <row r="612" spans="8:9" x14ac:dyDescent="0.25">
      <c r="H612"/>
      <c r="I612"/>
    </row>
    <row r="613" spans="8:9" x14ac:dyDescent="0.25">
      <c r="H613"/>
      <c r="I613"/>
    </row>
    <row r="614" spans="8:9" x14ac:dyDescent="0.25">
      <c r="H614"/>
      <c r="I614"/>
    </row>
    <row r="615" spans="8:9" x14ac:dyDescent="0.25">
      <c r="H615"/>
      <c r="I615"/>
    </row>
    <row r="616" spans="8:9" x14ac:dyDescent="0.25">
      <c r="H616"/>
      <c r="I616"/>
    </row>
    <row r="617" spans="8:9" x14ac:dyDescent="0.25">
      <c r="H617"/>
      <c r="I617"/>
    </row>
    <row r="618" spans="8:9" x14ac:dyDescent="0.25">
      <c r="H618"/>
      <c r="I618"/>
    </row>
    <row r="619" spans="8:9" x14ac:dyDescent="0.25">
      <c r="H619"/>
      <c r="I619"/>
    </row>
    <row r="620" spans="8:9" x14ac:dyDescent="0.25">
      <c r="H620"/>
      <c r="I620"/>
    </row>
    <row r="621" spans="8:9" x14ac:dyDescent="0.25">
      <c r="H621"/>
      <c r="I621"/>
    </row>
    <row r="622" spans="8:9" x14ac:dyDescent="0.25">
      <c r="H622"/>
      <c r="I622"/>
    </row>
    <row r="623" spans="8:9" x14ac:dyDescent="0.25">
      <c r="H623"/>
      <c r="I623"/>
    </row>
    <row r="624" spans="8:9" x14ac:dyDescent="0.25">
      <c r="H624"/>
      <c r="I624"/>
    </row>
    <row r="625" spans="8:9" x14ac:dyDescent="0.25">
      <c r="H625"/>
      <c r="I625"/>
    </row>
    <row r="626" spans="8:9" x14ac:dyDescent="0.25">
      <c r="H626"/>
      <c r="I626"/>
    </row>
    <row r="627" spans="8:9" x14ac:dyDescent="0.25">
      <c r="H627"/>
      <c r="I627"/>
    </row>
    <row r="628" spans="8:9" x14ac:dyDescent="0.25">
      <c r="H628"/>
      <c r="I628"/>
    </row>
    <row r="629" spans="8:9" x14ac:dyDescent="0.25">
      <c r="H629"/>
      <c r="I629"/>
    </row>
    <row r="630" spans="8:9" x14ac:dyDescent="0.25">
      <c r="H630"/>
      <c r="I630"/>
    </row>
    <row r="631" spans="8:9" x14ac:dyDescent="0.25">
      <c r="H631"/>
      <c r="I631"/>
    </row>
    <row r="632" spans="8:9" x14ac:dyDescent="0.25">
      <c r="H632"/>
      <c r="I632"/>
    </row>
    <row r="633" spans="8:9" x14ac:dyDescent="0.25">
      <c r="H633"/>
      <c r="I633"/>
    </row>
    <row r="634" spans="8:9" x14ac:dyDescent="0.25">
      <c r="H634"/>
      <c r="I634"/>
    </row>
    <row r="635" spans="8:9" x14ac:dyDescent="0.25">
      <c r="H635"/>
      <c r="I635"/>
    </row>
    <row r="636" spans="8:9" x14ac:dyDescent="0.25">
      <c r="H636"/>
      <c r="I636"/>
    </row>
    <row r="637" spans="8:9" x14ac:dyDescent="0.25">
      <c r="H637"/>
      <c r="I637"/>
    </row>
    <row r="638" spans="8:9" x14ac:dyDescent="0.25">
      <c r="H638"/>
      <c r="I638"/>
    </row>
    <row r="639" spans="8:9" x14ac:dyDescent="0.25">
      <c r="H639"/>
      <c r="I639"/>
    </row>
    <row r="640" spans="8:9" x14ac:dyDescent="0.25">
      <c r="H640"/>
      <c r="I640"/>
    </row>
    <row r="641" spans="8:9" x14ac:dyDescent="0.25">
      <c r="H641"/>
      <c r="I641"/>
    </row>
    <row r="642" spans="8:9" x14ac:dyDescent="0.25">
      <c r="H642"/>
      <c r="I642"/>
    </row>
    <row r="643" spans="8:9" x14ac:dyDescent="0.25">
      <c r="H643"/>
      <c r="I643"/>
    </row>
    <row r="644" spans="8:9" x14ac:dyDescent="0.25">
      <c r="H644"/>
      <c r="I644"/>
    </row>
    <row r="645" spans="8:9" x14ac:dyDescent="0.25">
      <c r="H645"/>
      <c r="I645"/>
    </row>
    <row r="646" spans="8:9" x14ac:dyDescent="0.25">
      <c r="H646"/>
      <c r="I646"/>
    </row>
    <row r="647" spans="8:9" x14ac:dyDescent="0.25">
      <c r="H647"/>
      <c r="I647"/>
    </row>
    <row r="648" spans="8:9" x14ac:dyDescent="0.25">
      <c r="H648"/>
      <c r="I648"/>
    </row>
    <row r="649" spans="8:9" x14ac:dyDescent="0.25">
      <c r="H649"/>
      <c r="I649"/>
    </row>
    <row r="650" spans="8:9" x14ac:dyDescent="0.25">
      <c r="H650"/>
      <c r="I650"/>
    </row>
    <row r="651" spans="8:9" x14ac:dyDescent="0.25">
      <c r="H651"/>
      <c r="I651"/>
    </row>
    <row r="652" spans="8:9" x14ac:dyDescent="0.25">
      <c r="H652"/>
      <c r="I652"/>
    </row>
    <row r="653" spans="8:9" x14ac:dyDescent="0.25">
      <c r="H653"/>
      <c r="I653"/>
    </row>
    <row r="654" spans="8:9" x14ac:dyDescent="0.25">
      <c r="H654"/>
      <c r="I654"/>
    </row>
    <row r="655" spans="8:9" x14ac:dyDescent="0.25">
      <c r="H655"/>
      <c r="I655"/>
    </row>
    <row r="656" spans="8:9" x14ac:dyDescent="0.25">
      <c r="H656"/>
      <c r="I656"/>
    </row>
    <row r="657" spans="8:9" x14ac:dyDescent="0.25">
      <c r="H657"/>
      <c r="I657"/>
    </row>
    <row r="658" spans="8:9" x14ac:dyDescent="0.25">
      <c r="H658"/>
      <c r="I658"/>
    </row>
    <row r="659" spans="8:9" x14ac:dyDescent="0.25">
      <c r="H659"/>
      <c r="I659"/>
    </row>
    <row r="660" spans="8:9" x14ac:dyDescent="0.25">
      <c r="H660"/>
      <c r="I660"/>
    </row>
    <row r="661" spans="8:9" x14ac:dyDescent="0.25">
      <c r="H661"/>
      <c r="I661"/>
    </row>
    <row r="662" spans="8:9" x14ac:dyDescent="0.25">
      <c r="H662"/>
      <c r="I662"/>
    </row>
    <row r="663" spans="8:9" x14ac:dyDescent="0.25">
      <c r="H663"/>
      <c r="I663"/>
    </row>
    <row r="664" spans="8:9" x14ac:dyDescent="0.25">
      <c r="H664"/>
      <c r="I664"/>
    </row>
    <row r="665" spans="8:9" x14ac:dyDescent="0.25">
      <c r="H665"/>
      <c r="I665"/>
    </row>
    <row r="666" spans="8:9" x14ac:dyDescent="0.25">
      <c r="H666"/>
      <c r="I666"/>
    </row>
    <row r="667" spans="8:9" x14ac:dyDescent="0.25">
      <c r="H667"/>
      <c r="I667"/>
    </row>
    <row r="668" spans="8:9" x14ac:dyDescent="0.25">
      <c r="H668"/>
      <c r="I668"/>
    </row>
    <row r="669" spans="8:9" x14ac:dyDescent="0.25">
      <c r="H669"/>
      <c r="I669"/>
    </row>
    <row r="670" spans="8:9" x14ac:dyDescent="0.25">
      <c r="H670"/>
      <c r="I670"/>
    </row>
    <row r="671" spans="8:9" x14ac:dyDescent="0.25">
      <c r="H671"/>
      <c r="I671"/>
    </row>
    <row r="672" spans="8:9" x14ac:dyDescent="0.25">
      <c r="H672"/>
      <c r="I672"/>
    </row>
    <row r="673" spans="8:9" x14ac:dyDescent="0.25">
      <c r="H673"/>
      <c r="I673"/>
    </row>
    <row r="674" spans="8:9" x14ac:dyDescent="0.25">
      <c r="H674"/>
      <c r="I674"/>
    </row>
    <row r="675" spans="8:9" x14ac:dyDescent="0.25">
      <c r="H675"/>
      <c r="I675"/>
    </row>
    <row r="676" spans="8:9" x14ac:dyDescent="0.25">
      <c r="H676"/>
      <c r="I676"/>
    </row>
    <row r="677" spans="8:9" x14ac:dyDescent="0.25">
      <c r="H677"/>
      <c r="I677"/>
    </row>
    <row r="678" spans="8:9" x14ac:dyDescent="0.25">
      <c r="H678"/>
      <c r="I678"/>
    </row>
    <row r="679" spans="8:9" x14ac:dyDescent="0.25">
      <c r="H679"/>
      <c r="I679"/>
    </row>
    <row r="680" spans="8:9" x14ac:dyDescent="0.25">
      <c r="H680"/>
      <c r="I680"/>
    </row>
    <row r="681" spans="8:9" x14ac:dyDescent="0.25">
      <c r="H681"/>
      <c r="I681"/>
    </row>
    <row r="682" spans="8:9" x14ac:dyDescent="0.25">
      <c r="H682"/>
      <c r="I682"/>
    </row>
    <row r="683" spans="8:9" x14ac:dyDescent="0.25">
      <c r="H683"/>
      <c r="I683"/>
    </row>
    <row r="684" spans="8:9" x14ac:dyDescent="0.25">
      <c r="H684"/>
      <c r="I684"/>
    </row>
    <row r="685" spans="8:9" x14ac:dyDescent="0.25">
      <c r="H685"/>
      <c r="I685"/>
    </row>
    <row r="686" spans="8:9" x14ac:dyDescent="0.25">
      <c r="H686"/>
      <c r="I686"/>
    </row>
    <row r="687" spans="8:9" x14ac:dyDescent="0.25">
      <c r="H687"/>
      <c r="I687"/>
    </row>
    <row r="688" spans="8:9" x14ac:dyDescent="0.25">
      <c r="H688"/>
      <c r="I688"/>
    </row>
    <row r="689" spans="8:9" x14ac:dyDescent="0.25">
      <c r="H689"/>
      <c r="I689"/>
    </row>
    <row r="690" spans="8:9" x14ac:dyDescent="0.25">
      <c r="H690"/>
      <c r="I690"/>
    </row>
    <row r="691" spans="8:9" x14ac:dyDescent="0.25">
      <c r="H691"/>
      <c r="I691"/>
    </row>
    <row r="692" spans="8:9" x14ac:dyDescent="0.25">
      <c r="H692"/>
      <c r="I692"/>
    </row>
    <row r="693" spans="8:9" x14ac:dyDescent="0.25">
      <c r="H693"/>
      <c r="I693"/>
    </row>
    <row r="694" spans="8:9" x14ac:dyDescent="0.25">
      <c r="H694"/>
      <c r="I694"/>
    </row>
    <row r="695" spans="8:9" x14ac:dyDescent="0.25">
      <c r="H695"/>
      <c r="I695"/>
    </row>
    <row r="696" spans="8:9" x14ac:dyDescent="0.25">
      <c r="H696"/>
      <c r="I696"/>
    </row>
    <row r="697" spans="8:9" x14ac:dyDescent="0.25">
      <c r="H697"/>
      <c r="I697"/>
    </row>
    <row r="698" spans="8:9" x14ac:dyDescent="0.25">
      <c r="H698"/>
      <c r="I698"/>
    </row>
    <row r="699" spans="8:9" x14ac:dyDescent="0.25">
      <c r="H699"/>
      <c r="I699"/>
    </row>
    <row r="700" spans="8:9" x14ac:dyDescent="0.25">
      <c r="H700"/>
      <c r="I700"/>
    </row>
    <row r="701" spans="8:9" x14ac:dyDescent="0.25">
      <c r="H701"/>
      <c r="I701"/>
    </row>
    <row r="702" spans="8:9" x14ac:dyDescent="0.25">
      <c r="H702"/>
      <c r="I702"/>
    </row>
    <row r="703" spans="8:9" x14ac:dyDescent="0.25">
      <c r="H703"/>
      <c r="I703"/>
    </row>
    <row r="704" spans="8:9" x14ac:dyDescent="0.25">
      <c r="H704"/>
      <c r="I704"/>
    </row>
    <row r="705" spans="8:9" x14ac:dyDescent="0.25">
      <c r="H705"/>
      <c r="I705"/>
    </row>
    <row r="706" spans="8:9" x14ac:dyDescent="0.25">
      <c r="H706"/>
      <c r="I706"/>
    </row>
    <row r="707" spans="8:9" x14ac:dyDescent="0.25">
      <c r="H707"/>
      <c r="I707"/>
    </row>
    <row r="708" spans="8:9" x14ac:dyDescent="0.25">
      <c r="H708"/>
      <c r="I708"/>
    </row>
    <row r="709" spans="8:9" x14ac:dyDescent="0.25">
      <c r="H709"/>
      <c r="I709"/>
    </row>
    <row r="710" spans="8:9" x14ac:dyDescent="0.25">
      <c r="H710"/>
      <c r="I710"/>
    </row>
    <row r="711" spans="8:9" x14ac:dyDescent="0.25">
      <c r="H711"/>
      <c r="I711"/>
    </row>
    <row r="712" spans="8:9" x14ac:dyDescent="0.25">
      <c r="H712"/>
      <c r="I712"/>
    </row>
    <row r="713" spans="8:9" x14ac:dyDescent="0.25">
      <c r="H713"/>
      <c r="I713"/>
    </row>
    <row r="714" spans="8:9" x14ac:dyDescent="0.25">
      <c r="H714"/>
      <c r="I714"/>
    </row>
    <row r="715" spans="8:9" x14ac:dyDescent="0.25">
      <c r="H715"/>
      <c r="I715"/>
    </row>
    <row r="716" spans="8:9" x14ac:dyDescent="0.25">
      <c r="H716"/>
      <c r="I716"/>
    </row>
    <row r="717" spans="8:9" x14ac:dyDescent="0.25">
      <c r="H717"/>
      <c r="I717"/>
    </row>
    <row r="718" spans="8:9" x14ac:dyDescent="0.25">
      <c r="H718"/>
      <c r="I718"/>
    </row>
    <row r="719" spans="8:9" x14ac:dyDescent="0.25">
      <c r="H719"/>
      <c r="I719"/>
    </row>
    <row r="720" spans="8:9" x14ac:dyDescent="0.25">
      <c r="H720"/>
      <c r="I720"/>
    </row>
    <row r="721" spans="8:9" x14ac:dyDescent="0.25">
      <c r="H721"/>
      <c r="I721"/>
    </row>
    <row r="722" spans="8:9" x14ac:dyDescent="0.25">
      <c r="H722"/>
      <c r="I722"/>
    </row>
    <row r="723" spans="8:9" x14ac:dyDescent="0.25">
      <c r="H723"/>
      <c r="I723"/>
    </row>
    <row r="724" spans="8:9" x14ac:dyDescent="0.25">
      <c r="H724"/>
      <c r="I724"/>
    </row>
    <row r="725" spans="8:9" x14ac:dyDescent="0.25">
      <c r="H725"/>
      <c r="I725"/>
    </row>
    <row r="726" spans="8:9" x14ac:dyDescent="0.25">
      <c r="H726"/>
      <c r="I726"/>
    </row>
    <row r="727" spans="8:9" x14ac:dyDescent="0.25">
      <c r="H727"/>
      <c r="I727"/>
    </row>
    <row r="728" spans="8:9" x14ac:dyDescent="0.25">
      <c r="H728"/>
      <c r="I728"/>
    </row>
    <row r="729" spans="8:9" x14ac:dyDescent="0.25">
      <c r="H729"/>
      <c r="I729"/>
    </row>
    <row r="730" spans="8:9" x14ac:dyDescent="0.25">
      <c r="H730"/>
      <c r="I730"/>
    </row>
    <row r="731" spans="8:9" x14ac:dyDescent="0.25">
      <c r="H731"/>
      <c r="I731"/>
    </row>
    <row r="732" spans="8:9" x14ac:dyDescent="0.25">
      <c r="H732"/>
      <c r="I732"/>
    </row>
    <row r="733" spans="8:9" x14ac:dyDescent="0.25">
      <c r="H733"/>
      <c r="I733"/>
    </row>
    <row r="734" spans="8:9" x14ac:dyDescent="0.25">
      <c r="H734"/>
      <c r="I734"/>
    </row>
    <row r="735" spans="8:9" x14ac:dyDescent="0.25">
      <c r="H735"/>
      <c r="I735"/>
    </row>
    <row r="736" spans="8:9" x14ac:dyDescent="0.25">
      <c r="H736"/>
      <c r="I736"/>
    </row>
    <row r="737" spans="8:9" x14ac:dyDescent="0.25">
      <c r="H737"/>
      <c r="I737"/>
    </row>
    <row r="738" spans="8:9" x14ac:dyDescent="0.25">
      <c r="H738"/>
      <c r="I738"/>
    </row>
    <row r="739" spans="8:9" x14ac:dyDescent="0.25">
      <c r="H739"/>
      <c r="I739"/>
    </row>
    <row r="740" spans="8:9" x14ac:dyDescent="0.25">
      <c r="H740"/>
      <c r="I740"/>
    </row>
    <row r="741" spans="8:9" x14ac:dyDescent="0.25">
      <c r="H741"/>
      <c r="I741"/>
    </row>
    <row r="742" spans="8:9" x14ac:dyDescent="0.25">
      <c r="H742"/>
      <c r="I742"/>
    </row>
    <row r="743" spans="8:9" x14ac:dyDescent="0.25">
      <c r="H743"/>
      <c r="I743"/>
    </row>
    <row r="744" spans="8:9" x14ac:dyDescent="0.25">
      <c r="H744"/>
      <c r="I744"/>
    </row>
    <row r="745" spans="8:9" x14ac:dyDescent="0.25">
      <c r="H745"/>
      <c r="I745"/>
    </row>
    <row r="746" spans="8:9" x14ac:dyDescent="0.25">
      <c r="H746"/>
      <c r="I746"/>
    </row>
    <row r="747" spans="8:9" x14ac:dyDescent="0.25">
      <c r="H747"/>
      <c r="I747"/>
    </row>
    <row r="748" spans="8:9" x14ac:dyDescent="0.25">
      <c r="H748"/>
      <c r="I748"/>
    </row>
    <row r="749" spans="8:9" x14ac:dyDescent="0.25">
      <c r="H749"/>
      <c r="I749"/>
    </row>
    <row r="750" spans="8:9" x14ac:dyDescent="0.25">
      <c r="H750"/>
      <c r="I750"/>
    </row>
    <row r="751" spans="8:9" x14ac:dyDescent="0.25">
      <c r="H751"/>
      <c r="I751"/>
    </row>
    <row r="752" spans="8:9" x14ac:dyDescent="0.25">
      <c r="H752"/>
      <c r="I752"/>
    </row>
    <row r="753" spans="8:9" x14ac:dyDescent="0.25">
      <c r="H753"/>
      <c r="I753"/>
    </row>
    <row r="754" spans="8:9" x14ac:dyDescent="0.25">
      <c r="H754"/>
      <c r="I754"/>
    </row>
    <row r="755" spans="8:9" x14ac:dyDescent="0.25">
      <c r="H755"/>
      <c r="I755"/>
    </row>
    <row r="756" spans="8:9" x14ac:dyDescent="0.25">
      <c r="H756"/>
      <c r="I756"/>
    </row>
    <row r="757" spans="8:9" x14ac:dyDescent="0.25">
      <c r="H757"/>
      <c r="I757"/>
    </row>
    <row r="758" spans="8:9" x14ac:dyDescent="0.25">
      <c r="H758"/>
      <c r="I758"/>
    </row>
    <row r="759" spans="8:9" x14ac:dyDescent="0.25">
      <c r="H759"/>
      <c r="I759"/>
    </row>
    <row r="760" spans="8:9" x14ac:dyDescent="0.25">
      <c r="H760"/>
      <c r="I760"/>
    </row>
    <row r="761" spans="8:9" x14ac:dyDescent="0.25">
      <c r="H761"/>
      <c r="I761"/>
    </row>
    <row r="762" spans="8:9" x14ac:dyDescent="0.25">
      <c r="H762"/>
      <c r="I762"/>
    </row>
    <row r="763" spans="8:9" x14ac:dyDescent="0.25">
      <c r="H763"/>
      <c r="I763"/>
    </row>
    <row r="764" spans="8:9" x14ac:dyDescent="0.25">
      <c r="H764"/>
      <c r="I764"/>
    </row>
    <row r="765" spans="8:9" x14ac:dyDescent="0.25">
      <c r="H765"/>
      <c r="I765"/>
    </row>
    <row r="766" spans="8:9" x14ac:dyDescent="0.25">
      <c r="H766"/>
      <c r="I766"/>
    </row>
    <row r="767" spans="8:9" x14ac:dyDescent="0.25">
      <c r="H767"/>
      <c r="I767"/>
    </row>
    <row r="768" spans="8:9" x14ac:dyDescent="0.25">
      <c r="H768"/>
      <c r="I768"/>
    </row>
    <row r="769" spans="8:9" x14ac:dyDescent="0.25">
      <c r="H769"/>
      <c r="I769"/>
    </row>
    <row r="770" spans="8:9" x14ac:dyDescent="0.25">
      <c r="H770"/>
      <c r="I770"/>
    </row>
    <row r="771" spans="8:9" x14ac:dyDescent="0.25">
      <c r="H771"/>
      <c r="I771"/>
    </row>
    <row r="772" spans="8:9" x14ac:dyDescent="0.25">
      <c r="H772"/>
      <c r="I772"/>
    </row>
    <row r="773" spans="8:9" x14ac:dyDescent="0.25">
      <c r="H773"/>
      <c r="I773"/>
    </row>
    <row r="774" spans="8:9" x14ac:dyDescent="0.25">
      <c r="H774"/>
      <c r="I774"/>
    </row>
    <row r="775" spans="8:9" x14ac:dyDescent="0.25">
      <c r="H775"/>
      <c r="I775"/>
    </row>
    <row r="776" spans="8:9" x14ac:dyDescent="0.25">
      <c r="H776"/>
      <c r="I776"/>
    </row>
    <row r="777" spans="8:9" x14ac:dyDescent="0.25">
      <c r="H777"/>
      <c r="I777"/>
    </row>
    <row r="778" spans="8:9" x14ac:dyDescent="0.25">
      <c r="H778"/>
      <c r="I778"/>
    </row>
    <row r="779" spans="8:9" x14ac:dyDescent="0.25">
      <c r="H779"/>
      <c r="I779"/>
    </row>
    <row r="780" spans="8:9" x14ac:dyDescent="0.25">
      <c r="H780"/>
      <c r="I780"/>
    </row>
    <row r="781" spans="8:9" x14ac:dyDescent="0.25">
      <c r="H781"/>
      <c r="I781"/>
    </row>
    <row r="782" spans="8:9" x14ac:dyDescent="0.25">
      <c r="H782"/>
      <c r="I782"/>
    </row>
    <row r="783" spans="8:9" x14ac:dyDescent="0.25">
      <c r="H783"/>
      <c r="I783"/>
    </row>
    <row r="784" spans="8:9" x14ac:dyDescent="0.25">
      <c r="H784"/>
      <c r="I784"/>
    </row>
    <row r="785" spans="8:9" x14ac:dyDescent="0.25">
      <c r="H785"/>
      <c r="I785"/>
    </row>
    <row r="786" spans="8:9" x14ac:dyDescent="0.25">
      <c r="H786"/>
      <c r="I786"/>
    </row>
    <row r="787" spans="8:9" x14ac:dyDescent="0.25">
      <c r="H787"/>
      <c r="I787"/>
    </row>
    <row r="788" spans="8:9" x14ac:dyDescent="0.25">
      <c r="H788"/>
      <c r="I788"/>
    </row>
    <row r="789" spans="8:9" x14ac:dyDescent="0.25">
      <c r="H789"/>
      <c r="I789"/>
    </row>
    <row r="790" spans="8:9" x14ac:dyDescent="0.25">
      <c r="H790"/>
      <c r="I790"/>
    </row>
    <row r="791" spans="8:9" x14ac:dyDescent="0.25">
      <c r="H791"/>
      <c r="I791"/>
    </row>
    <row r="792" spans="8:9" x14ac:dyDescent="0.25">
      <c r="H792"/>
      <c r="I792"/>
    </row>
    <row r="793" spans="8:9" x14ac:dyDescent="0.25">
      <c r="H793"/>
      <c r="I793"/>
    </row>
    <row r="794" spans="8:9" x14ac:dyDescent="0.25">
      <c r="H794"/>
      <c r="I794"/>
    </row>
    <row r="795" spans="8:9" x14ac:dyDescent="0.25">
      <c r="H795"/>
      <c r="I795"/>
    </row>
    <row r="796" spans="8:9" x14ac:dyDescent="0.25">
      <c r="H796"/>
      <c r="I796"/>
    </row>
    <row r="797" spans="8:9" x14ac:dyDescent="0.25">
      <c r="H797"/>
      <c r="I797"/>
    </row>
    <row r="798" spans="8:9" x14ac:dyDescent="0.25">
      <c r="H798"/>
      <c r="I798"/>
    </row>
    <row r="799" spans="8:9" x14ac:dyDescent="0.25">
      <c r="H799"/>
      <c r="I799"/>
    </row>
    <row r="800" spans="8:9" x14ac:dyDescent="0.25">
      <c r="H800"/>
      <c r="I800"/>
    </row>
    <row r="801" spans="8:9" x14ac:dyDescent="0.25">
      <c r="H801"/>
      <c r="I801"/>
    </row>
    <row r="802" spans="8:9" x14ac:dyDescent="0.25">
      <c r="H802"/>
      <c r="I802"/>
    </row>
    <row r="803" spans="8:9" x14ac:dyDescent="0.25">
      <c r="H803"/>
      <c r="I803"/>
    </row>
    <row r="804" spans="8:9" x14ac:dyDescent="0.25">
      <c r="H804"/>
      <c r="I804"/>
    </row>
    <row r="805" spans="8:9" x14ac:dyDescent="0.25">
      <c r="H805"/>
      <c r="I805"/>
    </row>
    <row r="806" spans="8:9" x14ac:dyDescent="0.25">
      <c r="H806"/>
      <c r="I806"/>
    </row>
    <row r="807" spans="8:9" x14ac:dyDescent="0.25">
      <c r="H807"/>
      <c r="I807"/>
    </row>
    <row r="808" spans="8:9" x14ac:dyDescent="0.25">
      <c r="H808"/>
      <c r="I808"/>
    </row>
    <row r="809" spans="8:9" x14ac:dyDescent="0.25">
      <c r="H809"/>
      <c r="I809"/>
    </row>
    <row r="810" spans="8:9" x14ac:dyDescent="0.25">
      <c r="H810"/>
      <c r="I810"/>
    </row>
    <row r="811" spans="8:9" x14ac:dyDescent="0.25">
      <c r="H811"/>
      <c r="I811"/>
    </row>
    <row r="812" spans="8:9" x14ac:dyDescent="0.25">
      <c r="H812"/>
      <c r="I812"/>
    </row>
    <row r="813" spans="8:9" x14ac:dyDescent="0.25">
      <c r="H813"/>
      <c r="I813"/>
    </row>
    <row r="814" spans="8:9" x14ac:dyDescent="0.25">
      <c r="H814"/>
      <c r="I814"/>
    </row>
    <row r="815" spans="8:9" x14ac:dyDescent="0.25">
      <c r="H815"/>
      <c r="I815"/>
    </row>
    <row r="816" spans="8:9" x14ac:dyDescent="0.25">
      <c r="H816"/>
      <c r="I816"/>
    </row>
    <row r="817" spans="8:9" x14ac:dyDescent="0.25">
      <c r="H817"/>
      <c r="I817"/>
    </row>
    <row r="818" spans="8:9" x14ac:dyDescent="0.25">
      <c r="H818"/>
      <c r="I818"/>
    </row>
    <row r="819" spans="8:9" x14ac:dyDescent="0.25">
      <c r="H819"/>
      <c r="I819"/>
    </row>
    <row r="820" spans="8:9" x14ac:dyDescent="0.25">
      <c r="H820"/>
      <c r="I820"/>
    </row>
    <row r="821" spans="8:9" x14ac:dyDescent="0.25">
      <c r="H821"/>
      <c r="I821"/>
    </row>
    <row r="822" spans="8:9" x14ac:dyDescent="0.25">
      <c r="H822"/>
      <c r="I822"/>
    </row>
    <row r="823" spans="8:9" x14ac:dyDescent="0.25">
      <c r="H823"/>
      <c r="I823"/>
    </row>
    <row r="824" spans="8:9" x14ac:dyDescent="0.25">
      <c r="H824"/>
      <c r="I824"/>
    </row>
    <row r="825" spans="8:9" x14ac:dyDescent="0.25">
      <c r="H825"/>
      <c r="I825"/>
    </row>
    <row r="826" spans="8:9" x14ac:dyDescent="0.25">
      <c r="H826"/>
      <c r="I826"/>
    </row>
    <row r="827" spans="8:9" x14ac:dyDescent="0.25">
      <c r="H827"/>
      <c r="I827"/>
    </row>
    <row r="828" spans="8:9" x14ac:dyDescent="0.25">
      <c r="H828"/>
      <c r="I828"/>
    </row>
    <row r="829" spans="8:9" x14ac:dyDescent="0.25">
      <c r="H829"/>
      <c r="I829"/>
    </row>
    <row r="830" spans="8:9" x14ac:dyDescent="0.25">
      <c r="H830"/>
      <c r="I830"/>
    </row>
    <row r="831" spans="8:9" x14ac:dyDescent="0.25">
      <c r="H831"/>
      <c r="I831"/>
    </row>
    <row r="832" spans="8:9" x14ac:dyDescent="0.25">
      <c r="H832"/>
      <c r="I832"/>
    </row>
    <row r="833" spans="8:9" x14ac:dyDescent="0.25">
      <c r="H833"/>
      <c r="I833"/>
    </row>
    <row r="834" spans="8:9" x14ac:dyDescent="0.25">
      <c r="H834"/>
      <c r="I834"/>
    </row>
    <row r="835" spans="8:9" x14ac:dyDescent="0.25">
      <c r="H835"/>
      <c r="I835"/>
    </row>
    <row r="836" spans="8:9" x14ac:dyDescent="0.25">
      <c r="H836"/>
      <c r="I836"/>
    </row>
    <row r="837" spans="8:9" x14ac:dyDescent="0.25">
      <c r="H837"/>
      <c r="I837"/>
    </row>
    <row r="838" spans="8:9" x14ac:dyDescent="0.25">
      <c r="H838"/>
      <c r="I838"/>
    </row>
    <row r="839" spans="8:9" x14ac:dyDescent="0.25">
      <c r="H839"/>
      <c r="I839"/>
    </row>
    <row r="840" spans="8:9" x14ac:dyDescent="0.25">
      <c r="H840"/>
      <c r="I840"/>
    </row>
    <row r="841" spans="8:9" x14ac:dyDescent="0.25">
      <c r="H841"/>
      <c r="I841"/>
    </row>
    <row r="842" spans="8:9" x14ac:dyDescent="0.25">
      <c r="H842"/>
      <c r="I842"/>
    </row>
    <row r="843" spans="8:9" x14ac:dyDescent="0.25">
      <c r="H843"/>
      <c r="I843"/>
    </row>
    <row r="844" spans="8:9" x14ac:dyDescent="0.25">
      <c r="H844"/>
      <c r="I844"/>
    </row>
    <row r="845" spans="8:9" x14ac:dyDescent="0.25">
      <c r="H845"/>
      <c r="I845"/>
    </row>
    <row r="846" spans="8:9" x14ac:dyDescent="0.25">
      <c r="H846"/>
      <c r="I846"/>
    </row>
    <row r="847" spans="8:9" x14ac:dyDescent="0.25">
      <c r="H847"/>
      <c r="I847"/>
    </row>
    <row r="848" spans="8:9" x14ac:dyDescent="0.25">
      <c r="H848"/>
      <c r="I848"/>
    </row>
    <row r="849" spans="8:9" x14ac:dyDescent="0.25">
      <c r="H849"/>
      <c r="I849"/>
    </row>
    <row r="850" spans="8:9" x14ac:dyDescent="0.25">
      <c r="H850"/>
      <c r="I850"/>
    </row>
    <row r="851" spans="8:9" x14ac:dyDescent="0.25">
      <c r="H851"/>
      <c r="I851"/>
    </row>
    <row r="852" spans="8:9" x14ac:dyDescent="0.25">
      <c r="H852"/>
      <c r="I852"/>
    </row>
    <row r="853" spans="8:9" x14ac:dyDescent="0.25">
      <c r="H853"/>
      <c r="I853"/>
    </row>
    <row r="854" spans="8:9" x14ac:dyDescent="0.25">
      <c r="H854"/>
      <c r="I854"/>
    </row>
    <row r="855" spans="8:9" x14ac:dyDescent="0.25">
      <c r="H855"/>
      <c r="I855"/>
    </row>
    <row r="856" spans="8:9" x14ac:dyDescent="0.25">
      <c r="H856"/>
      <c r="I856"/>
    </row>
    <row r="857" spans="8:9" x14ac:dyDescent="0.25">
      <c r="H857"/>
      <c r="I857"/>
    </row>
    <row r="858" spans="8:9" x14ac:dyDescent="0.25">
      <c r="H858"/>
      <c r="I858"/>
    </row>
    <row r="859" spans="8:9" x14ac:dyDescent="0.25">
      <c r="H859"/>
      <c r="I859"/>
    </row>
    <row r="860" spans="8:9" x14ac:dyDescent="0.25">
      <c r="H860"/>
      <c r="I860"/>
    </row>
    <row r="861" spans="8:9" x14ac:dyDescent="0.25">
      <c r="H861"/>
      <c r="I861"/>
    </row>
    <row r="862" spans="8:9" x14ac:dyDescent="0.25">
      <c r="H862"/>
      <c r="I862"/>
    </row>
    <row r="863" spans="8:9" x14ac:dyDescent="0.25">
      <c r="H863"/>
      <c r="I863"/>
    </row>
    <row r="864" spans="8:9" x14ac:dyDescent="0.25">
      <c r="H864"/>
      <c r="I864"/>
    </row>
    <row r="865" spans="8:9" x14ac:dyDescent="0.25">
      <c r="H865"/>
      <c r="I865"/>
    </row>
    <row r="866" spans="8:9" x14ac:dyDescent="0.25">
      <c r="H866"/>
      <c r="I866"/>
    </row>
    <row r="867" spans="8:9" x14ac:dyDescent="0.25">
      <c r="H867"/>
      <c r="I867"/>
    </row>
    <row r="868" spans="8:9" x14ac:dyDescent="0.25">
      <c r="H868"/>
      <c r="I868"/>
    </row>
    <row r="869" spans="8:9" x14ac:dyDescent="0.25">
      <c r="H869"/>
      <c r="I869"/>
    </row>
    <row r="870" spans="8:9" x14ac:dyDescent="0.25">
      <c r="H870"/>
      <c r="I870"/>
    </row>
    <row r="871" spans="8:9" x14ac:dyDescent="0.25">
      <c r="H871"/>
      <c r="I871"/>
    </row>
    <row r="872" spans="8:9" x14ac:dyDescent="0.25">
      <c r="H872"/>
      <c r="I872"/>
    </row>
    <row r="873" spans="8:9" x14ac:dyDescent="0.25">
      <c r="H873"/>
      <c r="I873"/>
    </row>
    <row r="874" spans="8:9" x14ac:dyDescent="0.25">
      <c r="H874"/>
      <c r="I874"/>
    </row>
    <row r="875" spans="8:9" x14ac:dyDescent="0.25">
      <c r="H875"/>
      <c r="I875"/>
    </row>
    <row r="876" spans="8:9" x14ac:dyDescent="0.25">
      <c r="H876"/>
      <c r="I876"/>
    </row>
    <row r="877" spans="8:9" x14ac:dyDescent="0.25">
      <c r="H877"/>
      <c r="I877"/>
    </row>
    <row r="878" spans="8:9" x14ac:dyDescent="0.25">
      <c r="H878"/>
      <c r="I878"/>
    </row>
    <row r="879" spans="8:9" x14ac:dyDescent="0.25">
      <c r="H879"/>
      <c r="I879"/>
    </row>
    <row r="880" spans="8:9" x14ac:dyDescent="0.25">
      <c r="H880"/>
      <c r="I880"/>
    </row>
    <row r="881" spans="8:9" x14ac:dyDescent="0.25">
      <c r="H881"/>
      <c r="I881"/>
    </row>
    <row r="882" spans="8:9" x14ac:dyDescent="0.25">
      <c r="H882"/>
      <c r="I882"/>
    </row>
    <row r="883" spans="8:9" x14ac:dyDescent="0.25">
      <c r="H883"/>
      <c r="I883"/>
    </row>
    <row r="884" spans="8:9" x14ac:dyDescent="0.25">
      <c r="H884"/>
      <c r="I884"/>
    </row>
    <row r="885" spans="8:9" x14ac:dyDescent="0.25">
      <c r="H885"/>
      <c r="I885"/>
    </row>
    <row r="886" spans="8:9" x14ac:dyDescent="0.25">
      <c r="H886"/>
      <c r="I886"/>
    </row>
    <row r="887" spans="8:9" x14ac:dyDescent="0.25">
      <c r="H887"/>
      <c r="I887"/>
    </row>
    <row r="888" spans="8:9" x14ac:dyDescent="0.25">
      <c r="H888"/>
      <c r="I888"/>
    </row>
    <row r="889" spans="8:9" x14ac:dyDescent="0.25">
      <c r="H889"/>
      <c r="I889"/>
    </row>
    <row r="890" spans="8:9" x14ac:dyDescent="0.25">
      <c r="H890"/>
      <c r="I890"/>
    </row>
    <row r="891" spans="8:9" x14ac:dyDescent="0.25">
      <c r="H891"/>
      <c r="I891"/>
    </row>
    <row r="892" spans="8:9" x14ac:dyDescent="0.25">
      <c r="H892"/>
      <c r="I892"/>
    </row>
    <row r="893" spans="8:9" x14ac:dyDescent="0.25">
      <c r="H893"/>
      <c r="I893"/>
    </row>
    <row r="894" spans="8:9" x14ac:dyDescent="0.25">
      <c r="H894"/>
      <c r="I894"/>
    </row>
    <row r="895" spans="8:9" x14ac:dyDescent="0.25">
      <c r="H895"/>
      <c r="I895"/>
    </row>
    <row r="896" spans="8:9" x14ac:dyDescent="0.25">
      <c r="H896"/>
      <c r="I896"/>
    </row>
    <row r="897" spans="8:9" x14ac:dyDescent="0.25">
      <c r="H897"/>
      <c r="I897"/>
    </row>
    <row r="898" spans="8:9" x14ac:dyDescent="0.25">
      <c r="H898"/>
      <c r="I898"/>
    </row>
    <row r="899" spans="8:9" x14ac:dyDescent="0.25">
      <c r="H899"/>
      <c r="I899"/>
    </row>
    <row r="900" spans="8:9" x14ac:dyDescent="0.25">
      <c r="H900"/>
      <c r="I900"/>
    </row>
    <row r="901" spans="8:9" x14ac:dyDescent="0.25">
      <c r="H901"/>
      <c r="I901"/>
    </row>
    <row r="902" spans="8:9" x14ac:dyDescent="0.25">
      <c r="H902"/>
      <c r="I902"/>
    </row>
    <row r="903" spans="8:9" x14ac:dyDescent="0.25">
      <c r="H903"/>
      <c r="I903"/>
    </row>
    <row r="904" spans="8:9" x14ac:dyDescent="0.25">
      <c r="H904"/>
      <c r="I904"/>
    </row>
    <row r="905" spans="8:9" x14ac:dyDescent="0.25">
      <c r="H905"/>
      <c r="I905"/>
    </row>
    <row r="906" spans="8:9" x14ac:dyDescent="0.25">
      <c r="H906"/>
      <c r="I906"/>
    </row>
    <row r="907" spans="8:9" x14ac:dyDescent="0.25">
      <c r="H907"/>
      <c r="I907"/>
    </row>
    <row r="908" spans="8:9" x14ac:dyDescent="0.25">
      <c r="H908"/>
      <c r="I908"/>
    </row>
    <row r="909" spans="8:9" x14ac:dyDescent="0.25">
      <c r="H909"/>
      <c r="I909"/>
    </row>
    <row r="910" spans="8:9" x14ac:dyDescent="0.25">
      <c r="H910"/>
      <c r="I910"/>
    </row>
    <row r="911" spans="8:9" x14ac:dyDescent="0.25">
      <c r="H911"/>
      <c r="I911"/>
    </row>
    <row r="912" spans="8:9" x14ac:dyDescent="0.25">
      <c r="H912"/>
      <c r="I912"/>
    </row>
    <row r="913" spans="8:9" x14ac:dyDescent="0.25">
      <c r="H913"/>
      <c r="I913"/>
    </row>
    <row r="914" spans="8:9" x14ac:dyDescent="0.25">
      <c r="H914"/>
      <c r="I914"/>
    </row>
    <row r="915" spans="8:9" x14ac:dyDescent="0.25">
      <c r="H915"/>
      <c r="I915"/>
    </row>
    <row r="916" spans="8:9" x14ac:dyDescent="0.25">
      <c r="H916"/>
      <c r="I916"/>
    </row>
    <row r="917" spans="8:9" x14ac:dyDescent="0.25">
      <c r="H917"/>
      <c r="I917"/>
    </row>
    <row r="918" spans="8:9" x14ac:dyDescent="0.25">
      <c r="H918"/>
      <c r="I918"/>
    </row>
    <row r="919" spans="8:9" x14ac:dyDescent="0.25">
      <c r="H919"/>
      <c r="I919"/>
    </row>
    <row r="920" spans="8:9" x14ac:dyDescent="0.25">
      <c r="H920"/>
      <c r="I920"/>
    </row>
    <row r="921" spans="8:9" x14ac:dyDescent="0.25">
      <c r="H921"/>
      <c r="I921"/>
    </row>
    <row r="922" spans="8:9" x14ac:dyDescent="0.25">
      <c r="H922"/>
      <c r="I922"/>
    </row>
    <row r="923" spans="8:9" x14ac:dyDescent="0.25">
      <c r="H923"/>
      <c r="I923"/>
    </row>
    <row r="924" spans="8:9" x14ac:dyDescent="0.25">
      <c r="H924"/>
      <c r="I924"/>
    </row>
    <row r="925" spans="8:9" x14ac:dyDescent="0.25">
      <c r="H925"/>
      <c r="I925"/>
    </row>
    <row r="926" spans="8:9" x14ac:dyDescent="0.25">
      <c r="H926"/>
      <c r="I926"/>
    </row>
    <row r="927" spans="8:9" x14ac:dyDescent="0.25">
      <c r="H927"/>
      <c r="I927"/>
    </row>
    <row r="928" spans="8:9" x14ac:dyDescent="0.25">
      <c r="H928"/>
      <c r="I928"/>
    </row>
    <row r="929" spans="8:9" x14ac:dyDescent="0.25">
      <c r="H929"/>
      <c r="I929"/>
    </row>
    <row r="930" spans="8:9" x14ac:dyDescent="0.25">
      <c r="H930"/>
      <c r="I930"/>
    </row>
    <row r="931" spans="8:9" x14ac:dyDescent="0.25">
      <c r="H931"/>
      <c r="I931"/>
    </row>
    <row r="932" spans="8:9" x14ac:dyDescent="0.25">
      <c r="H932"/>
      <c r="I932"/>
    </row>
    <row r="933" spans="8:9" x14ac:dyDescent="0.25">
      <c r="H933"/>
      <c r="I933"/>
    </row>
    <row r="934" spans="8:9" x14ac:dyDescent="0.25">
      <c r="H934"/>
      <c r="I934"/>
    </row>
    <row r="935" spans="8:9" x14ac:dyDescent="0.25">
      <c r="H935"/>
      <c r="I935"/>
    </row>
    <row r="936" spans="8:9" x14ac:dyDescent="0.25">
      <c r="H936"/>
      <c r="I936"/>
    </row>
    <row r="937" spans="8:9" x14ac:dyDescent="0.25">
      <c r="H937"/>
      <c r="I937"/>
    </row>
    <row r="938" spans="8:9" x14ac:dyDescent="0.25">
      <c r="H938"/>
      <c r="I938"/>
    </row>
    <row r="939" spans="8:9" x14ac:dyDescent="0.25">
      <c r="H939"/>
      <c r="I939"/>
    </row>
    <row r="940" spans="8:9" x14ac:dyDescent="0.25">
      <c r="H940"/>
      <c r="I940"/>
    </row>
    <row r="941" spans="8:9" x14ac:dyDescent="0.25">
      <c r="H941"/>
      <c r="I941"/>
    </row>
    <row r="942" spans="8:9" x14ac:dyDescent="0.25">
      <c r="H942"/>
      <c r="I942"/>
    </row>
    <row r="943" spans="8:9" x14ac:dyDescent="0.25">
      <c r="H943"/>
      <c r="I943"/>
    </row>
    <row r="944" spans="8:9" x14ac:dyDescent="0.25">
      <c r="H944"/>
      <c r="I944"/>
    </row>
    <row r="945" spans="8:9" x14ac:dyDescent="0.25">
      <c r="H945"/>
      <c r="I945"/>
    </row>
    <row r="946" spans="8:9" x14ac:dyDescent="0.25">
      <c r="H946"/>
      <c r="I946"/>
    </row>
    <row r="947" spans="8:9" x14ac:dyDescent="0.25">
      <c r="H947"/>
      <c r="I947"/>
    </row>
    <row r="948" spans="8:9" x14ac:dyDescent="0.25">
      <c r="H948"/>
      <c r="I948"/>
    </row>
    <row r="949" spans="8:9" x14ac:dyDescent="0.25">
      <c r="H949"/>
      <c r="I949"/>
    </row>
    <row r="950" spans="8:9" x14ac:dyDescent="0.25">
      <c r="H950"/>
      <c r="I950"/>
    </row>
    <row r="951" spans="8:9" x14ac:dyDescent="0.25">
      <c r="H951"/>
      <c r="I951"/>
    </row>
    <row r="952" spans="8:9" x14ac:dyDescent="0.25">
      <c r="H952"/>
      <c r="I952"/>
    </row>
    <row r="953" spans="8:9" x14ac:dyDescent="0.25">
      <c r="H953"/>
      <c r="I953"/>
    </row>
    <row r="954" spans="8:9" x14ac:dyDescent="0.25">
      <c r="H954"/>
      <c r="I954"/>
    </row>
    <row r="955" spans="8:9" x14ac:dyDescent="0.25">
      <c r="H955"/>
      <c r="I955"/>
    </row>
    <row r="956" spans="8:9" x14ac:dyDescent="0.25">
      <c r="H956"/>
      <c r="I956"/>
    </row>
    <row r="957" spans="8:9" x14ac:dyDescent="0.25">
      <c r="H957"/>
      <c r="I957"/>
    </row>
    <row r="958" spans="8:9" x14ac:dyDescent="0.25">
      <c r="H958"/>
      <c r="I958"/>
    </row>
    <row r="959" spans="8:9" x14ac:dyDescent="0.25">
      <c r="H959"/>
      <c r="I959"/>
    </row>
    <row r="960" spans="8:9" x14ac:dyDescent="0.25">
      <c r="H960"/>
      <c r="I960"/>
    </row>
    <row r="961" spans="8:9" x14ac:dyDescent="0.25">
      <c r="H961"/>
      <c r="I961"/>
    </row>
    <row r="962" spans="8:9" x14ac:dyDescent="0.25">
      <c r="H962"/>
      <c r="I962"/>
    </row>
    <row r="963" spans="8:9" x14ac:dyDescent="0.25">
      <c r="H963"/>
      <c r="I963"/>
    </row>
    <row r="964" spans="8:9" x14ac:dyDescent="0.25">
      <c r="H964"/>
      <c r="I964"/>
    </row>
    <row r="965" spans="8:9" x14ac:dyDescent="0.25">
      <c r="H965"/>
      <c r="I965"/>
    </row>
    <row r="966" spans="8:9" x14ac:dyDescent="0.25">
      <c r="H966"/>
      <c r="I966"/>
    </row>
    <row r="967" spans="8:9" x14ac:dyDescent="0.25">
      <c r="H967"/>
      <c r="I967"/>
    </row>
    <row r="968" spans="8:9" x14ac:dyDescent="0.25">
      <c r="H968"/>
      <c r="I968"/>
    </row>
    <row r="969" spans="8:9" x14ac:dyDescent="0.25">
      <c r="H969"/>
      <c r="I969"/>
    </row>
    <row r="970" spans="8:9" x14ac:dyDescent="0.25">
      <c r="H970"/>
      <c r="I970"/>
    </row>
    <row r="971" spans="8:9" x14ac:dyDescent="0.25">
      <c r="H971"/>
      <c r="I971"/>
    </row>
    <row r="972" spans="8:9" x14ac:dyDescent="0.25">
      <c r="H972"/>
      <c r="I972"/>
    </row>
    <row r="973" spans="8:9" x14ac:dyDescent="0.25">
      <c r="H973"/>
      <c r="I973"/>
    </row>
    <row r="974" spans="8:9" x14ac:dyDescent="0.25">
      <c r="H974"/>
      <c r="I974"/>
    </row>
    <row r="975" spans="8:9" x14ac:dyDescent="0.25">
      <c r="H975"/>
      <c r="I975"/>
    </row>
    <row r="976" spans="8:9" x14ac:dyDescent="0.25">
      <c r="H976"/>
      <c r="I976"/>
    </row>
    <row r="977" spans="8:9" x14ac:dyDescent="0.25">
      <c r="H977"/>
      <c r="I977"/>
    </row>
    <row r="978" spans="8:9" x14ac:dyDescent="0.25">
      <c r="H978"/>
      <c r="I978"/>
    </row>
    <row r="979" spans="8:9" x14ac:dyDescent="0.25">
      <c r="H979"/>
      <c r="I979"/>
    </row>
    <row r="980" spans="8:9" x14ac:dyDescent="0.25">
      <c r="H980"/>
      <c r="I980"/>
    </row>
    <row r="981" spans="8:9" x14ac:dyDescent="0.25">
      <c r="H981"/>
      <c r="I981"/>
    </row>
    <row r="982" spans="8:9" x14ac:dyDescent="0.25">
      <c r="H982"/>
      <c r="I982"/>
    </row>
    <row r="983" spans="8:9" x14ac:dyDescent="0.25">
      <c r="H983"/>
      <c r="I983"/>
    </row>
    <row r="984" spans="8:9" x14ac:dyDescent="0.25">
      <c r="H984"/>
      <c r="I984"/>
    </row>
    <row r="985" spans="8:9" x14ac:dyDescent="0.25">
      <c r="H985"/>
      <c r="I985"/>
    </row>
    <row r="986" spans="8:9" x14ac:dyDescent="0.25">
      <c r="H986"/>
      <c r="I986"/>
    </row>
    <row r="987" spans="8:9" x14ac:dyDescent="0.25">
      <c r="H987"/>
      <c r="I987"/>
    </row>
    <row r="988" spans="8:9" x14ac:dyDescent="0.25">
      <c r="H988"/>
      <c r="I988"/>
    </row>
    <row r="989" spans="8:9" x14ac:dyDescent="0.25">
      <c r="H989"/>
      <c r="I989"/>
    </row>
    <row r="990" spans="8:9" x14ac:dyDescent="0.25">
      <c r="H990"/>
      <c r="I990"/>
    </row>
    <row r="991" spans="8:9" x14ac:dyDescent="0.25">
      <c r="H991"/>
      <c r="I991"/>
    </row>
    <row r="992" spans="8:9" x14ac:dyDescent="0.25">
      <c r="H992"/>
      <c r="I992"/>
    </row>
    <row r="993" spans="8:9" x14ac:dyDescent="0.25">
      <c r="H993"/>
      <c r="I993"/>
    </row>
    <row r="994" spans="8:9" x14ac:dyDescent="0.25">
      <c r="H994"/>
      <c r="I994"/>
    </row>
    <row r="995" spans="8:9" x14ac:dyDescent="0.25">
      <c r="H995"/>
      <c r="I995"/>
    </row>
    <row r="996" spans="8:9" x14ac:dyDescent="0.25">
      <c r="H996"/>
      <c r="I996"/>
    </row>
    <row r="997" spans="8:9" x14ac:dyDescent="0.25">
      <c r="H997"/>
      <c r="I997"/>
    </row>
    <row r="998" spans="8:9" x14ac:dyDescent="0.25">
      <c r="H998"/>
      <c r="I998"/>
    </row>
    <row r="999" spans="8:9" x14ac:dyDescent="0.25">
      <c r="H999"/>
      <c r="I999"/>
    </row>
    <row r="1000" spans="8:9" x14ac:dyDescent="0.25">
      <c r="H1000"/>
      <c r="I1000"/>
    </row>
    <row r="1001" spans="8:9" x14ac:dyDescent="0.25">
      <c r="H1001"/>
      <c r="I1001"/>
    </row>
    <row r="1002" spans="8:9" x14ac:dyDescent="0.25">
      <c r="H1002"/>
      <c r="I1002"/>
    </row>
    <row r="1003" spans="8:9" x14ac:dyDescent="0.25">
      <c r="H1003"/>
      <c r="I1003"/>
    </row>
    <row r="1004" spans="8:9" x14ac:dyDescent="0.25">
      <c r="H1004"/>
      <c r="I1004"/>
    </row>
    <row r="1005" spans="8:9" x14ac:dyDescent="0.25">
      <c r="H1005"/>
      <c r="I1005"/>
    </row>
    <row r="1006" spans="8:9" x14ac:dyDescent="0.25">
      <c r="H1006"/>
      <c r="I1006"/>
    </row>
    <row r="1007" spans="8:9" x14ac:dyDescent="0.25">
      <c r="H1007"/>
      <c r="I1007"/>
    </row>
    <row r="1008" spans="8:9" x14ac:dyDescent="0.25">
      <c r="H1008"/>
      <c r="I1008"/>
    </row>
    <row r="1009" spans="8:9" x14ac:dyDescent="0.25">
      <c r="H1009"/>
      <c r="I1009"/>
    </row>
    <row r="1010" spans="8:9" x14ac:dyDescent="0.25">
      <c r="H1010"/>
      <c r="I1010"/>
    </row>
    <row r="1011" spans="8:9" x14ac:dyDescent="0.25">
      <c r="H1011"/>
      <c r="I1011"/>
    </row>
    <row r="1012" spans="8:9" x14ac:dyDescent="0.25">
      <c r="H1012"/>
      <c r="I1012"/>
    </row>
    <row r="1013" spans="8:9" x14ac:dyDescent="0.25">
      <c r="H1013"/>
      <c r="I1013"/>
    </row>
    <row r="1014" spans="8:9" x14ac:dyDescent="0.25">
      <c r="H1014"/>
      <c r="I1014"/>
    </row>
    <row r="1015" spans="8:9" x14ac:dyDescent="0.25">
      <c r="H1015"/>
      <c r="I1015"/>
    </row>
    <row r="1016" spans="8:9" x14ac:dyDescent="0.25">
      <c r="H1016"/>
      <c r="I1016"/>
    </row>
    <row r="1017" spans="8:9" x14ac:dyDescent="0.25">
      <c r="H1017"/>
      <c r="I1017"/>
    </row>
    <row r="1018" spans="8:9" x14ac:dyDescent="0.25">
      <c r="H1018"/>
      <c r="I1018"/>
    </row>
    <row r="1019" spans="8:9" x14ac:dyDescent="0.25">
      <c r="H1019"/>
      <c r="I1019"/>
    </row>
    <row r="1020" spans="8:9" x14ac:dyDescent="0.25">
      <c r="H1020"/>
      <c r="I1020"/>
    </row>
    <row r="1021" spans="8:9" x14ac:dyDescent="0.25">
      <c r="H1021"/>
      <c r="I1021"/>
    </row>
    <row r="1022" spans="8:9" x14ac:dyDescent="0.25">
      <c r="H1022"/>
      <c r="I1022"/>
    </row>
    <row r="1023" spans="8:9" x14ac:dyDescent="0.25">
      <c r="H1023"/>
      <c r="I1023"/>
    </row>
    <row r="1024" spans="8:9" x14ac:dyDescent="0.25">
      <c r="H1024"/>
      <c r="I1024"/>
    </row>
    <row r="1025" spans="8:9" x14ac:dyDescent="0.25">
      <c r="H1025"/>
      <c r="I1025"/>
    </row>
    <row r="1026" spans="8:9" x14ac:dyDescent="0.25">
      <c r="H1026"/>
      <c r="I1026"/>
    </row>
    <row r="1027" spans="8:9" x14ac:dyDescent="0.25">
      <c r="H1027"/>
      <c r="I1027"/>
    </row>
    <row r="1028" spans="8:9" x14ac:dyDescent="0.25">
      <c r="H1028"/>
      <c r="I1028"/>
    </row>
    <row r="1029" spans="8:9" x14ac:dyDescent="0.25">
      <c r="H1029"/>
      <c r="I1029"/>
    </row>
    <row r="1030" spans="8:9" x14ac:dyDescent="0.25">
      <c r="H1030"/>
      <c r="I1030"/>
    </row>
    <row r="1031" spans="8:9" x14ac:dyDescent="0.25">
      <c r="H1031"/>
      <c r="I1031"/>
    </row>
    <row r="1032" spans="8:9" x14ac:dyDescent="0.25">
      <c r="H1032"/>
      <c r="I1032"/>
    </row>
    <row r="1033" spans="8:9" x14ac:dyDescent="0.25">
      <c r="H1033"/>
      <c r="I1033"/>
    </row>
    <row r="1034" spans="8:9" x14ac:dyDescent="0.25">
      <c r="H1034"/>
      <c r="I1034"/>
    </row>
    <row r="1035" spans="8:9" x14ac:dyDescent="0.25">
      <c r="H1035"/>
      <c r="I1035"/>
    </row>
    <row r="1036" spans="8:9" x14ac:dyDescent="0.25">
      <c r="H1036"/>
      <c r="I1036"/>
    </row>
    <row r="1037" spans="8:9" x14ac:dyDescent="0.25">
      <c r="H1037"/>
      <c r="I1037"/>
    </row>
    <row r="1038" spans="8:9" x14ac:dyDescent="0.25">
      <c r="H1038"/>
      <c r="I1038"/>
    </row>
    <row r="1039" spans="8:9" x14ac:dyDescent="0.25">
      <c r="H1039"/>
      <c r="I1039"/>
    </row>
    <row r="1040" spans="8:9" x14ac:dyDescent="0.25">
      <c r="H1040"/>
      <c r="I1040"/>
    </row>
    <row r="1041" spans="8:9" x14ac:dyDescent="0.25">
      <c r="H1041"/>
      <c r="I1041"/>
    </row>
    <row r="1042" spans="8:9" x14ac:dyDescent="0.25">
      <c r="H1042"/>
      <c r="I1042"/>
    </row>
    <row r="1043" spans="8:9" x14ac:dyDescent="0.25">
      <c r="H1043"/>
      <c r="I1043"/>
    </row>
    <row r="1044" spans="8:9" x14ac:dyDescent="0.25">
      <c r="H1044"/>
      <c r="I1044"/>
    </row>
    <row r="1045" spans="8:9" x14ac:dyDescent="0.25">
      <c r="H1045"/>
      <c r="I1045"/>
    </row>
    <row r="1046" spans="8:9" x14ac:dyDescent="0.25">
      <c r="H1046"/>
      <c r="I1046"/>
    </row>
    <row r="1047" spans="8:9" x14ac:dyDescent="0.25">
      <c r="H1047"/>
      <c r="I1047"/>
    </row>
    <row r="1048" spans="8:9" x14ac:dyDescent="0.25">
      <c r="H1048"/>
      <c r="I1048"/>
    </row>
    <row r="1049" spans="8:9" x14ac:dyDescent="0.25">
      <c r="H1049"/>
      <c r="I1049"/>
    </row>
    <row r="1050" spans="8:9" x14ac:dyDescent="0.25">
      <c r="H1050"/>
      <c r="I1050"/>
    </row>
    <row r="1051" spans="8:9" x14ac:dyDescent="0.25">
      <c r="H1051"/>
      <c r="I1051"/>
    </row>
    <row r="1052" spans="8:9" x14ac:dyDescent="0.25">
      <c r="H1052"/>
      <c r="I1052"/>
    </row>
    <row r="1053" spans="8:9" x14ac:dyDescent="0.25">
      <c r="H1053"/>
      <c r="I1053"/>
    </row>
    <row r="1054" spans="8:9" x14ac:dyDescent="0.25">
      <c r="H1054"/>
      <c r="I1054"/>
    </row>
    <row r="1055" spans="8:9" x14ac:dyDescent="0.25">
      <c r="H1055"/>
      <c r="I1055"/>
    </row>
    <row r="1056" spans="8:9" x14ac:dyDescent="0.25">
      <c r="H1056"/>
      <c r="I1056"/>
    </row>
    <row r="1057" spans="8:9" x14ac:dyDescent="0.25">
      <c r="H1057"/>
      <c r="I1057"/>
    </row>
    <row r="1058" spans="8:9" x14ac:dyDescent="0.25">
      <c r="H1058"/>
      <c r="I1058"/>
    </row>
    <row r="1059" spans="8:9" x14ac:dyDescent="0.25">
      <c r="H1059"/>
      <c r="I1059"/>
    </row>
    <row r="1060" spans="8:9" x14ac:dyDescent="0.25">
      <c r="H1060"/>
      <c r="I1060"/>
    </row>
    <row r="1061" spans="8:9" x14ac:dyDescent="0.25">
      <c r="H1061"/>
      <c r="I1061"/>
    </row>
    <row r="1062" spans="8:9" x14ac:dyDescent="0.25">
      <c r="H1062"/>
      <c r="I1062"/>
    </row>
    <row r="1063" spans="8:9" x14ac:dyDescent="0.25">
      <c r="H1063"/>
      <c r="I1063"/>
    </row>
    <row r="1064" spans="8:9" x14ac:dyDescent="0.25">
      <c r="H1064"/>
      <c r="I1064"/>
    </row>
    <row r="1065" spans="8:9" x14ac:dyDescent="0.25">
      <c r="H1065"/>
      <c r="I1065"/>
    </row>
    <row r="1066" spans="8:9" x14ac:dyDescent="0.25">
      <c r="H1066"/>
      <c r="I1066"/>
    </row>
    <row r="1067" spans="8:9" x14ac:dyDescent="0.25">
      <c r="H1067"/>
      <c r="I1067"/>
    </row>
    <row r="1068" spans="8:9" x14ac:dyDescent="0.25">
      <c r="H1068"/>
      <c r="I1068"/>
    </row>
    <row r="1069" spans="8:9" x14ac:dyDescent="0.25">
      <c r="H1069"/>
      <c r="I1069"/>
    </row>
    <row r="1070" spans="8:9" x14ac:dyDescent="0.25">
      <c r="H1070"/>
      <c r="I1070"/>
    </row>
    <row r="1071" spans="8:9" x14ac:dyDescent="0.25">
      <c r="H1071"/>
      <c r="I1071"/>
    </row>
    <row r="1072" spans="8:9" x14ac:dyDescent="0.25">
      <c r="H1072"/>
      <c r="I1072"/>
    </row>
    <row r="1073" spans="8:9" x14ac:dyDescent="0.25">
      <c r="H1073"/>
      <c r="I1073"/>
    </row>
    <row r="1074" spans="8:9" x14ac:dyDescent="0.25">
      <c r="H1074"/>
      <c r="I1074"/>
    </row>
    <row r="1075" spans="8:9" x14ac:dyDescent="0.25">
      <c r="H1075"/>
      <c r="I1075"/>
    </row>
    <row r="1076" spans="8:9" x14ac:dyDescent="0.25">
      <c r="H1076"/>
      <c r="I1076"/>
    </row>
    <row r="1077" spans="8:9" x14ac:dyDescent="0.25">
      <c r="H1077"/>
      <c r="I1077"/>
    </row>
    <row r="1078" spans="8:9" x14ac:dyDescent="0.25">
      <c r="H1078"/>
      <c r="I1078"/>
    </row>
    <row r="1079" spans="8:9" x14ac:dyDescent="0.25">
      <c r="H1079"/>
      <c r="I1079"/>
    </row>
    <row r="1080" spans="8:9" x14ac:dyDescent="0.25">
      <c r="H1080"/>
      <c r="I1080"/>
    </row>
    <row r="1081" spans="8:9" x14ac:dyDescent="0.25">
      <c r="H1081"/>
      <c r="I1081"/>
    </row>
    <row r="1082" spans="8:9" x14ac:dyDescent="0.25">
      <c r="H1082"/>
      <c r="I1082"/>
    </row>
    <row r="1083" spans="8:9" x14ac:dyDescent="0.25">
      <c r="H1083"/>
      <c r="I1083"/>
    </row>
    <row r="1084" spans="8:9" x14ac:dyDescent="0.25">
      <c r="H1084"/>
      <c r="I1084"/>
    </row>
    <row r="1085" spans="8:9" x14ac:dyDescent="0.25">
      <c r="H1085"/>
      <c r="I1085"/>
    </row>
    <row r="1086" spans="8:9" x14ac:dyDescent="0.25">
      <c r="H1086"/>
      <c r="I1086"/>
    </row>
    <row r="1087" spans="8:9" x14ac:dyDescent="0.25">
      <c r="H1087"/>
      <c r="I1087"/>
    </row>
    <row r="1088" spans="8:9" x14ac:dyDescent="0.25">
      <c r="H1088"/>
      <c r="I1088"/>
    </row>
    <row r="1089" spans="8:9" x14ac:dyDescent="0.25">
      <c r="H1089"/>
      <c r="I1089"/>
    </row>
    <row r="1090" spans="8:9" x14ac:dyDescent="0.25">
      <c r="H1090"/>
      <c r="I1090"/>
    </row>
    <row r="1091" spans="8:9" x14ac:dyDescent="0.25">
      <c r="H1091"/>
      <c r="I1091"/>
    </row>
    <row r="1092" spans="8:9" x14ac:dyDescent="0.25">
      <c r="H1092"/>
      <c r="I1092"/>
    </row>
    <row r="1093" spans="8:9" x14ac:dyDescent="0.25">
      <c r="H1093"/>
      <c r="I1093"/>
    </row>
    <row r="1094" spans="8:9" x14ac:dyDescent="0.25">
      <c r="H1094"/>
      <c r="I1094"/>
    </row>
    <row r="1095" spans="8:9" x14ac:dyDescent="0.25">
      <c r="H1095"/>
      <c r="I1095"/>
    </row>
    <row r="1096" spans="8:9" x14ac:dyDescent="0.25">
      <c r="H1096"/>
      <c r="I1096"/>
    </row>
    <row r="1097" spans="8:9" x14ac:dyDescent="0.25">
      <c r="H1097"/>
      <c r="I1097"/>
    </row>
    <row r="1098" spans="8:9" x14ac:dyDescent="0.25">
      <c r="H1098"/>
      <c r="I1098"/>
    </row>
    <row r="1099" spans="8:9" x14ac:dyDescent="0.25">
      <c r="H1099"/>
      <c r="I1099"/>
    </row>
    <row r="1100" spans="8:9" x14ac:dyDescent="0.25">
      <c r="H1100"/>
      <c r="I1100"/>
    </row>
    <row r="1101" spans="8:9" x14ac:dyDescent="0.25">
      <c r="H1101"/>
      <c r="I1101"/>
    </row>
    <row r="1102" spans="8:9" x14ac:dyDescent="0.25">
      <c r="H1102"/>
      <c r="I1102"/>
    </row>
    <row r="1103" spans="8:9" x14ac:dyDescent="0.25">
      <c r="H1103"/>
      <c r="I1103"/>
    </row>
    <row r="1104" spans="8:9" x14ac:dyDescent="0.25">
      <c r="H1104"/>
      <c r="I1104"/>
    </row>
    <row r="1105" spans="8:9" x14ac:dyDescent="0.25">
      <c r="H1105"/>
      <c r="I1105"/>
    </row>
    <row r="1106" spans="8:9" x14ac:dyDescent="0.25">
      <c r="H1106"/>
      <c r="I1106"/>
    </row>
    <row r="1107" spans="8:9" x14ac:dyDescent="0.25">
      <c r="H1107"/>
      <c r="I1107"/>
    </row>
    <row r="1108" spans="8:9" x14ac:dyDescent="0.25">
      <c r="H1108"/>
      <c r="I1108"/>
    </row>
    <row r="1109" spans="8:9" x14ac:dyDescent="0.25">
      <c r="H1109"/>
      <c r="I1109"/>
    </row>
    <row r="1110" spans="8:9" x14ac:dyDescent="0.25">
      <c r="H1110"/>
      <c r="I1110"/>
    </row>
    <row r="1111" spans="8:9" x14ac:dyDescent="0.25">
      <c r="H1111"/>
      <c r="I1111"/>
    </row>
    <row r="1112" spans="8:9" x14ac:dyDescent="0.25">
      <c r="H1112"/>
      <c r="I1112"/>
    </row>
    <row r="1113" spans="8:9" x14ac:dyDescent="0.25">
      <c r="H1113"/>
      <c r="I1113"/>
    </row>
    <row r="1114" spans="8:9" x14ac:dyDescent="0.25">
      <c r="H1114"/>
      <c r="I1114"/>
    </row>
    <row r="1115" spans="8:9" x14ac:dyDescent="0.25">
      <c r="H1115"/>
      <c r="I1115"/>
    </row>
    <row r="1116" spans="8:9" x14ac:dyDescent="0.25">
      <c r="H1116"/>
      <c r="I1116"/>
    </row>
    <row r="1117" spans="8:9" x14ac:dyDescent="0.25">
      <c r="H1117"/>
      <c r="I1117"/>
    </row>
    <row r="1118" spans="8:9" x14ac:dyDescent="0.25">
      <c r="H1118"/>
      <c r="I1118"/>
    </row>
    <row r="1119" spans="8:9" x14ac:dyDescent="0.25">
      <c r="H1119"/>
      <c r="I1119"/>
    </row>
    <row r="1120" spans="8:9" x14ac:dyDescent="0.25">
      <c r="H1120"/>
      <c r="I1120"/>
    </row>
    <row r="1121" spans="8:9" x14ac:dyDescent="0.25">
      <c r="H1121"/>
      <c r="I1121"/>
    </row>
    <row r="1122" spans="8:9" x14ac:dyDescent="0.25">
      <c r="H1122"/>
      <c r="I1122"/>
    </row>
    <row r="1123" spans="8:9" x14ac:dyDescent="0.25">
      <c r="H1123"/>
      <c r="I1123"/>
    </row>
    <row r="1124" spans="8:9" x14ac:dyDescent="0.25">
      <c r="H1124"/>
      <c r="I1124"/>
    </row>
    <row r="1125" spans="8:9" x14ac:dyDescent="0.25">
      <c r="H1125"/>
      <c r="I1125"/>
    </row>
    <row r="1126" spans="8:9" x14ac:dyDescent="0.25">
      <c r="H1126"/>
      <c r="I1126"/>
    </row>
    <row r="1127" spans="8:9" x14ac:dyDescent="0.25">
      <c r="H1127"/>
      <c r="I1127"/>
    </row>
    <row r="1128" spans="8:9" x14ac:dyDescent="0.25">
      <c r="H1128"/>
      <c r="I1128"/>
    </row>
    <row r="1129" spans="8:9" x14ac:dyDescent="0.25">
      <c r="H1129"/>
      <c r="I1129"/>
    </row>
    <row r="1130" spans="8:9" x14ac:dyDescent="0.25">
      <c r="H1130"/>
      <c r="I1130"/>
    </row>
    <row r="1131" spans="8:9" x14ac:dyDescent="0.25">
      <c r="H1131"/>
      <c r="I1131"/>
    </row>
    <row r="1132" spans="8:9" x14ac:dyDescent="0.25">
      <c r="H1132"/>
      <c r="I1132"/>
    </row>
    <row r="1133" spans="8:9" x14ac:dyDescent="0.25">
      <c r="H1133"/>
      <c r="I1133"/>
    </row>
    <row r="1134" spans="8:9" x14ac:dyDescent="0.25">
      <c r="H1134"/>
      <c r="I1134"/>
    </row>
    <row r="1135" spans="8:9" x14ac:dyDescent="0.25">
      <c r="H1135"/>
      <c r="I1135"/>
    </row>
    <row r="1136" spans="8:9" x14ac:dyDescent="0.25">
      <c r="H1136"/>
      <c r="I1136"/>
    </row>
    <row r="1137" spans="8:9" x14ac:dyDescent="0.25">
      <c r="H1137"/>
      <c r="I1137"/>
    </row>
    <row r="1138" spans="8:9" x14ac:dyDescent="0.25">
      <c r="H1138"/>
      <c r="I1138"/>
    </row>
    <row r="1139" spans="8:9" x14ac:dyDescent="0.25">
      <c r="H1139"/>
      <c r="I1139"/>
    </row>
    <row r="1140" spans="8:9" x14ac:dyDescent="0.25">
      <c r="H1140"/>
      <c r="I1140"/>
    </row>
    <row r="1141" spans="8:9" x14ac:dyDescent="0.25">
      <c r="H1141"/>
      <c r="I1141"/>
    </row>
    <row r="1142" spans="8:9" x14ac:dyDescent="0.25">
      <c r="H1142"/>
      <c r="I1142"/>
    </row>
    <row r="1143" spans="8:9" x14ac:dyDescent="0.25">
      <c r="H1143"/>
      <c r="I1143"/>
    </row>
    <row r="1144" spans="8:9" x14ac:dyDescent="0.25">
      <c r="H1144"/>
      <c r="I1144"/>
    </row>
    <row r="1145" spans="8:9" x14ac:dyDescent="0.25">
      <c r="H1145"/>
      <c r="I1145"/>
    </row>
    <row r="1146" spans="8:9" x14ac:dyDescent="0.25">
      <c r="H1146"/>
      <c r="I1146"/>
    </row>
    <row r="1147" spans="8:9" x14ac:dyDescent="0.25">
      <c r="H1147"/>
      <c r="I1147"/>
    </row>
    <row r="1148" spans="8:9" x14ac:dyDescent="0.25">
      <c r="H1148"/>
      <c r="I1148"/>
    </row>
    <row r="1149" spans="8:9" x14ac:dyDescent="0.25">
      <c r="H1149"/>
      <c r="I1149"/>
    </row>
    <row r="1150" spans="8:9" x14ac:dyDescent="0.25">
      <c r="H1150"/>
      <c r="I1150"/>
    </row>
    <row r="1151" spans="8:9" x14ac:dyDescent="0.25">
      <c r="H1151"/>
      <c r="I1151"/>
    </row>
    <row r="1152" spans="8:9" x14ac:dyDescent="0.25">
      <c r="H1152"/>
      <c r="I1152"/>
    </row>
    <row r="1153" spans="8:9" x14ac:dyDescent="0.25">
      <c r="H1153"/>
      <c r="I1153"/>
    </row>
    <row r="1154" spans="8:9" x14ac:dyDescent="0.25">
      <c r="H1154"/>
      <c r="I1154"/>
    </row>
    <row r="1155" spans="8:9" x14ac:dyDescent="0.25">
      <c r="H1155"/>
      <c r="I1155"/>
    </row>
    <row r="1156" spans="8:9" x14ac:dyDescent="0.25">
      <c r="H1156"/>
      <c r="I1156"/>
    </row>
    <row r="1157" spans="8:9" x14ac:dyDescent="0.25">
      <c r="H1157"/>
      <c r="I1157"/>
    </row>
    <row r="1158" spans="8:9" x14ac:dyDescent="0.25">
      <c r="H1158"/>
      <c r="I1158"/>
    </row>
    <row r="1159" spans="8:9" x14ac:dyDescent="0.25">
      <c r="H1159"/>
      <c r="I1159"/>
    </row>
    <row r="1160" spans="8:9" x14ac:dyDescent="0.25">
      <c r="H1160"/>
      <c r="I1160"/>
    </row>
    <row r="1161" spans="8:9" x14ac:dyDescent="0.25">
      <c r="H1161"/>
      <c r="I1161"/>
    </row>
    <row r="1162" spans="8:9" x14ac:dyDescent="0.25">
      <c r="H1162"/>
      <c r="I1162"/>
    </row>
    <row r="1163" spans="8:9" x14ac:dyDescent="0.25">
      <c r="H1163"/>
      <c r="I1163"/>
    </row>
    <row r="1164" spans="8:9" x14ac:dyDescent="0.25">
      <c r="H1164"/>
      <c r="I1164"/>
    </row>
    <row r="1165" spans="8:9" x14ac:dyDescent="0.25">
      <c r="H1165"/>
      <c r="I1165"/>
    </row>
    <row r="1166" spans="8:9" x14ac:dyDescent="0.25">
      <c r="H1166"/>
      <c r="I1166"/>
    </row>
    <row r="1167" spans="8:9" x14ac:dyDescent="0.25">
      <c r="H1167"/>
      <c r="I1167"/>
    </row>
    <row r="1168" spans="8:9" x14ac:dyDescent="0.25">
      <c r="H1168"/>
      <c r="I1168"/>
    </row>
    <row r="1169" spans="8:9" x14ac:dyDescent="0.25">
      <c r="H1169"/>
      <c r="I1169"/>
    </row>
    <row r="1170" spans="8:9" x14ac:dyDescent="0.25">
      <c r="H1170"/>
      <c r="I1170"/>
    </row>
    <row r="1171" spans="8:9" x14ac:dyDescent="0.25">
      <c r="H1171"/>
      <c r="I1171"/>
    </row>
    <row r="1172" spans="8:9" x14ac:dyDescent="0.25">
      <c r="H1172"/>
      <c r="I1172"/>
    </row>
    <row r="1173" spans="8:9" x14ac:dyDescent="0.25">
      <c r="H1173"/>
      <c r="I1173"/>
    </row>
    <row r="1174" spans="8:9" x14ac:dyDescent="0.25">
      <c r="H1174"/>
      <c r="I1174"/>
    </row>
    <row r="1175" spans="8:9" x14ac:dyDescent="0.25">
      <c r="H1175"/>
      <c r="I1175"/>
    </row>
    <row r="1176" spans="8:9" x14ac:dyDescent="0.25">
      <c r="H1176"/>
      <c r="I1176"/>
    </row>
    <row r="1177" spans="8:9" x14ac:dyDescent="0.25">
      <c r="H1177"/>
      <c r="I1177"/>
    </row>
    <row r="1178" spans="8:9" x14ac:dyDescent="0.25">
      <c r="H1178"/>
      <c r="I1178"/>
    </row>
    <row r="1047140" spans="8:9" x14ac:dyDescent="0.25">
      <c r="H1047140"/>
      <c r="I1047140"/>
    </row>
  </sheetData>
  <mergeCells count="10">
    <mergeCell ref="C2:C3"/>
    <mergeCell ref="D2:F2"/>
    <mergeCell ref="G2:G3"/>
    <mergeCell ref="A2:A3"/>
    <mergeCell ref="B2:B3"/>
    <mergeCell ref="D64:E64"/>
    <mergeCell ref="D65:E65"/>
    <mergeCell ref="D111:F111"/>
    <mergeCell ref="D167:F167"/>
    <mergeCell ref="H2:I2"/>
  </mergeCells>
  <pageMargins left="0.7" right="0.7" top="0.75" bottom="0.75" header="0.3" footer="0.3"/>
  <pageSetup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THKL</vt:lpstr>
      <vt:lpstr>Sheet1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Dinh Duc Kien</dc:creator>
  <cp:lastModifiedBy>Tran Thi Huyen</cp:lastModifiedBy>
  <cp:lastPrinted>2024-12-24T02:45:54Z</cp:lastPrinted>
  <dcterms:created xsi:type="dcterms:W3CDTF">2024-12-18T09:19:34Z</dcterms:created>
  <dcterms:modified xsi:type="dcterms:W3CDTF">2025-06-25T04:05:20Z</dcterms:modified>
</cp:coreProperties>
</file>